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/>
  <mc:AlternateContent xmlns:mc="http://schemas.openxmlformats.org/markup-compatibility/2006">
    <mc:Choice Requires="x15">
      <x15ac:absPath xmlns:x15ac="http://schemas.microsoft.com/office/spreadsheetml/2010/11/ac" url="C:\Airtechnology\2020\TP.20.72020_K_Trio\MaR\Rozpočty_nové\"/>
    </mc:Choice>
  </mc:AlternateContent>
  <xr:revisionPtr revIDLastSave="0" documentId="13_ncr:1_{12273B1B-AEE3-443B-BB7A-0ED654EAEC09}" xr6:coauthVersionLast="46" xr6:coauthVersionMax="46" xr10:uidLastSave="{00000000-0000-0000-0000-000000000000}"/>
  <bookViews>
    <workbookView xWindow="28680" yWindow="-120" windowWidth="29040" windowHeight="18240" xr2:uid="{00000000-000D-0000-FFFF-FFFF00000000}"/>
  </bookViews>
  <sheets>
    <sheet name="Rekapitulace stavby" sheetId="1" r:id="rId1"/>
    <sheet name="D.1.4.b - Zařízení pro oc..." sheetId="2" r:id="rId2"/>
    <sheet name="D.1.4.c - Zařízení vzduch..." sheetId="3" r:id="rId3"/>
    <sheet name="D.1.4.d - Silnoproudá ele..." sheetId="4" r:id="rId4"/>
    <sheet name="D.1.4.e - Měření a regulace" sheetId="5" r:id="rId5"/>
    <sheet name="SO - Stavební část" sheetId="6" r:id="rId6"/>
    <sheet name="Pokyny pro vyplnění" sheetId="7" r:id="rId7"/>
  </sheets>
  <definedNames>
    <definedName name="_xlnm._FilterDatabase" localSheetId="1" hidden="1">'D.1.4.b - Zařízení pro oc...'!$C$82:$K$180</definedName>
    <definedName name="_xlnm._FilterDatabase" localSheetId="2" hidden="1">'D.1.4.c - Zařízení vzduch...'!$C$85:$K$215</definedName>
    <definedName name="_xlnm._FilterDatabase" localSheetId="3" hidden="1">'D.1.4.d - Silnoproudá ele...'!$C$82:$K$154</definedName>
    <definedName name="_xlnm._FilterDatabase" localSheetId="4" hidden="1">'D.1.4.e - Měření a regulace'!$C$82:$K$157</definedName>
    <definedName name="_xlnm._FilterDatabase" localSheetId="5" hidden="1">'SO - Stavební část'!$C$86:$K$164</definedName>
    <definedName name="_xlnm.Print_Titles" localSheetId="1">'D.1.4.b - Zařízení pro oc...'!$82:$82</definedName>
    <definedName name="_xlnm.Print_Titles" localSheetId="2">'D.1.4.c - Zařízení vzduch...'!$85:$85</definedName>
    <definedName name="_xlnm.Print_Titles" localSheetId="3">'D.1.4.d - Silnoproudá ele...'!$82:$82</definedName>
    <definedName name="_xlnm.Print_Titles" localSheetId="4">'D.1.4.e - Měření a regulace'!$82:$82</definedName>
    <definedName name="_xlnm.Print_Titles" localSheetId="0">'Rekapitulace stavby'!$49:$49</definedName>
    <definedName name="_xlnm.Print_Titles" localSheetId="5">'SO - Stavební část'!$86:$86</definedName>
    <definedName name="_xlnm.Print_Area" localSheetId="1">'D.1.4.b - Zařízení pro oc...'!$C$4:$J$36,'D.1.4.b - Zařízení pro oc...'!$C$42:$J$64,'D.1.4.b - Zařízení pro oc...'!$C$70:$K$180</definedName>
    <definedName name="_xlnm.Print_Area" localSheetId="2">'D.1.4.c - Zařízení vzduch...'!$C$4:$J$36,'D.1.4.c - Zařízení vzduch...'!$C$42:$J$67,'D.1.4.c - Zařízení vzduch...'!$C$73:$K$215</definedName>
    <definedName name="_xlnm.Print_Area" localSheetId="3">'D.1.4.d - Silnoproudá ele...'!$C$4:$J$36,'D.1.4.d - Silnoproudá ele...'!$C$42:$J$64,'D.1.4.d - Silnoproudá ele...'!$C$70:$K$154</definedName>
    <definedName name="_xlnm.Print_Area" localSheetId="4">'D.1.4.e - Měření a regulace'!$C$4:$J$36,'D.1.4.e - Měření a regulace'!$C$42:$J$64,'D.1.4.e - Měření a regulace'!$C$70:$K$157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  <definedName name="_xlnm.Print_Area" localSheetId="5">'SO - Stavební část'!$C$4:$J$36,'SO - Stavební část'!$C$42:$J$68,'SO - Stavební část'!$C$74:$K$164</definedName>
  </definedNames>
  <calcPr calcId="181029"/>
</workbook>
</file>

<file path=xl/calcChain.xml><?xml version="1.0" encoding="utf-8"?>
<calcChain xmlns="http://schemas.openxmlformats.org/spreadsheetml/2006/main">
  <c r="J143" i="5" l="1"/>
  <c r="J144" i="5"/>
  <c r="J145" i="5"/>
  <c r="J146" i="5"/>
  <c r="J147" i="5"/>
  <c r="J138" i="5"/>
  <c r="T164" i="6"/>
  <c r="T163" i="6"/>
  <c r="R164" i="6"/>
  <c r="R163" i="6" s="1"/>
  <c r="P164" i="6"/>
  <c r="P163" i="6" s="1"/>
  <c r="BK164" i="6"/>
  <c r="BK163" i="6" s="1"/>
  <c r="J163" i="6" s="1"/>
  <c r="J67" i="6" s="1"/>
  <c r="T160" i="6"/>
  <c r="T161" i="6"/>
  <c r="T162" i="6"/>
  <c r="R160" i="6"/>
  <c r="R161" i="6"/>
  <c r="R162" i="6"/>
  <c r="P160" i="6"/>
  <c r="P161" i="6"/>
  <c r="P162" i="6"/>
  <c r="BK160" i="6"/>
  <c r="BK159" i="6" s="1"/>
  <c r="J159" i="6" s="1"/>
  <c r="J66" i="6" s="1"/>
  <c r="BK161" i="6"/>
  <c r="BK162" i="6"/>
  <c r="T156" i="6"/>
  <c r="T157" i="6"/>
  <c r="T158" i="6"/>
  <c r="R156" i="6"/>
  <c r="R155" i="6" s="1"/>
  <c r="R157" i="6"/>
  <c r="R158" i="6"/>
  <c r="P156" i="6"/>
  <c r="P157" i="6"/>
  <c r="P155" i="6" s="1"/>
  <c r="P158" i="6"/>
  <c r="BK156" i="6"/>
  <c r="BK157" i="6"/>
  <c r="BK158" i="6"/>
  <c r="BK155" i="6"/>
  <c r="J155" i="6" s="1"/>
  <c r="J65" i="6" s="1"/>
  <c r="T148" i="6"/>
  <c r="T147" i="6" s="1"/>
  <c r="T149" i="6"/>
  <c r="T150" i="6"/>
  <c r="T151" i="6"/>
  <c r="T152" i="6"/>
  <c r="T153" i="6"/>
  <c r="T154" i="6"/>
  <c r="R148" i="6"/>
  <c r="R149" i="6"/>
  <c r="R150" i="6"/>
  <c r="R151" i="6"/>
  <c r="R152" i="6"/>
  <c r="R153" i="6"/>
  <c r="R154" i="6"/>
  <c r="P148" i="6"/>
  <c r="P149" i="6"/>
  <c r="P150" i="6"/>
  <c r="P151" i="6"/>
  <c r="P152" i="6"/>
  <c r="P153" i="6"/>
  <c r="P154" i="6"/>
  <c r="BK148" i="6"/>
  <c r="BK149" i="6"/>
  <c r="BK150" i="6"/>
  <c r="BK151" i="6"/>
  <c r="BK152" i="6"/>
  <c r="BK153" i="6"/>
  <c r="BK154" i="6"/>
  <c r="T146" i="6"/>
  <c r="T145" i="6" s="1"/>
  <c r="R146" i="6"/>
  <c r="R145" i="6" s="1"/>
  <c r="P146" i="6"/>
  <c r="P145" i="6"/>
  <c r="BK146" i="6"/>
  <c r="BK145" i="6" s="1"/>
  <c r="J145" i="6" s="1"/>
  <c r="J63" i="6" s="1"/>
  <c r="T104" i="6"/>
  <c r="T105" i="6"/>
  <c r="T106" i="6"/>
  <c r="T107" i="6"/>
  <c r="T109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T136" i="6"/>
  <c r="T137" i="6"/>
  <c r="T138" i="6"/>
  <c r="T139" i="6"/>
  <c r="T140" i="6"/>
  <c r="T141" i="6"/>
  <c r="T142" i="6"/>
  <c r="T143" i="6"/>
  <c r="R104" i="6"/>
  <c r="R103" i="6" s="1"/>
  <c r="R102" i="6" s="1"/>
  <c r="R105" i="6"/>
  <c r="R106" i="6"/>
  <c r="R107" i="6"/>
  <c r="R109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P104" i="6"/>
  <c r="P105" i="6"/>
  <c r="P106" i="6"/>
  <c r="P107" i="6"/>
  <c r="P109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BK104" i="6"/>
  <c r="BK105" i="6"/>
  <c r="BK106" i="6"/>
  <c r="BK107" i="6"/>
  <c r="BK109" i="6"/>
  <c r="BK111" i="6"/>
  <c r="BK112" i="6"/>
  <c r="BK113" i="6"/>
  <c r="BK114" i="6"/>
  <c r="BK115" i="6"/>
  <c r="BK116" i="6"/>
  <c r="BK117" i="6"/>
  <c r="BK118" i="6"/>
  <c r="BK119" i="6"/>
  <c r="BK120" i="6"/>
  <c r="BK121" i="6"/>
  <c r="BK122" i="6"/>
  <c r="BK123" i="6"/>
  <c r="BK124" i="6"/>
  <c r="BK125" i="6"/>
  <c r="BK126" i="6"/>
  <c r="BK127" i="6"/>
  <c r="BK128" i="6"/>
  <c r="BK129" i="6"/>
  <c r="BK130" i="6"/>
  <c r="BK131" i="6"/>
  <c r="BK132" i="6"/>
  <c r="BK133" i="6"/>
  <c r="BK134" i="6"/>
  <c r="BK135" i="6"/>
  <c r="BK136" i="6"/>
  <c r="BK137" i="6"/>
  <c r="BK138" i="6"/>
  <c r="BK139" i="6"/>
  <c r="BK140" i="6"/>
  <c r="BK141" i="6"/>
  <c r="BK142" i="6"/>
  <c r="BK143" i="6"/>
  <c r="T96" i="6"/>
  <c r="T97" i="6"/>
  <c r="T98" i="6"/>
  <c r="T99" i="6"/>
  <c r="T100" i="6"/>
  <c r="T101" i="6"/>
  <c r="R96" i="6"/>
  <c r="R95" i="6" s="1"/>
  <c r="R97" i="6"/>
  <c r="R98" i="6"/>
  <c r="R99" i="6"/>
  <c r="R100" i="6"/>
  <c r="R101" i="6"/>
  <c r="P96" i="6"/>
  <c r="P97" i="6"/>
  <c r="P98" i="6"/>
  <c r="P99" i="6"/>
  <c r="P100" i="6"/>
  <c r="P101" i="6"/>
  <c r="BK96" i="6"/>
  <c r="BK97" i="6"/>
  <c r="BK98" i="6"/>
  <c r="BK99" i="6"/>
  <c r="BK100" i="6"/>
  <c r="BK101" i="6"/>
  <c r="T90" i="6"/>
  <c r="T91" i="6"/>
  <c r="T92" i="6"/>
  <c r="T93" i="6"/>
  <c r="T94" i="6"/>
  <c r="R90" i="6"/>
  <c r="R91" i="6"/>
  <c r="R89" i="6" s="1"/>
  <c r="R88" i="6" s="1"/>
  <c r="R92" i="6"/>
  <c r="R93" i="6"/>
  <c r="R94" i="6"/>
  <c r="P90" i="6"/>
  <c r="P91" i="6"/>
  <c r="P92" i="6"/>
  <c r="P93" i="6"/>
  <c r="P94" i="6"/>
  <c r="BK90" i="6"/>
  <c r="BK91" i="6"/>
  <c r="BK92" i="6"/>
  <c r="BK93" i="6"/>
  <c r="BK94" i="6"/>
  <c r="BI90" i="6"/>
  <c r="BI91" i="6"/>
  <c r="BI92" i="6"/>
  <c r="BI93" i="6"/>
  <c r="BI94" i="6"/>
  <c r="BI96" i="6"/>
  <c r="BI97" i="6"/>
  <c r="BI98" i="6"/>
  <c r="BI99" i="6"/>
  <c r="BI100" i="6"/>
  <c r="BI101" i="6"/>
  <c r="BI104" i="6"/>
  <c r="BI105" i="6"/>
  <c r="BI106" i="6"/>
  <c r="BI107" i="6"/>
  <c r="BI109" i="6"/>
  <c r="BI111" i="6"/>
  <c r="BI112" i="6"/>
  <c r="BI113" i="6"/>
  <c r="BI114" i="6"/>
  <c r="BI115" i="6"/>
  <c r="BI116" i="6"/>
  <c r="BI117" i="6"/>
  <c r="BI118" i="6"/>
  <c r="BI119" i="6"/>
  <c r="BI120" i="6"/>
  <c r="BI121" i="6"/>
  <c r="BI122" i="6"/>
  <c r="BI123" i="6"/>
  <c r="BI124" i="6"/>
  <c r="BI125" i="6"/>
  <c r="BI126" i="6"/>
  <c r="BI127" i="6"/>
  <c r="BI128" i="6"/>
  <c r="BI129" i="6"/>
  <c r="BI130" i="6"/>
  <c r="BI131" i="6"/>
  <c r="BI132" i="6"/>
  <c r="BI133" i="6"/>
  <c r="BI134" i="6"/>
  <c r="BI135" i="6"/>
  <c r="BI136" i="6"/>
  <c r="BI137" i="6"/>
  <c r="BI138" i="6"/>
  <c r="BI139" i="6"/>
  <c r="BI140" i="6"/>
  <c r="BI141" i="6"/>
  <c r="BI142" i="6"/>
  <c r="BI143" i="6"/>
  <c r="BI146" i="6"/>
  <c r="BI148" i="6"/>
  <c r="BI149" i="6"/>
  <c r="BI150" i="6"/>
  <c r="BI151" i="6"/>
  <c r="BI152" i="6"/>
  <c r="BI153" i="6"/>
  <c r="BI154" i="6"/>
  <c r="BI156" i="6"/>
  <c r="BI157" i="6"/>
  <c r="BI158" i="6"/>
  <c r="BI160" i="6"/>
  <c r="BI161" i="6"/>
  <c r="BI162" i="6"/>
  <c r="BI164" i="6"/>
  <c r="BH90" i="6"/>
  <c r="BH91" i="6"/>
  <c r="BH92" i="6"/>
  <c r="BH93" i="6"/>
  <c r="BH94" i="6"/>
  <c r="BH96" i="6"/>
  <c r="BH97" i="6"/>
  <c r="BH98" i="6"/>
  <c r="BH99" i="6"/>
  <c r="BH100" i="6"/>
  <c r="BH101" i="6"/>
  <c r="BH104" i="6"/>
  <c r="BH105" i="6"/>
  <c r="BH106" i="6"/>
  <c r="BH107" i="6"/>
  <c r="BH109" i="6"/>
  <c r="BH111" i="6"/>
  <c r="BH112" i="6"/>
  <c r="BH113" i="6"/>
  <c r="BH114" i="6"/>
  <c r="BH115" i="6"/>
  <c r="BH116" i="6"/>
  <c r="BH117" i="6"/>
  <c r="BH118" i="6"/>
  <c r="BH119" i="6"/>
  <c r="BH120" i="6"/>
  <c r="BH121" i="6"/>
  <c r="BH122" i="6"/>
  <c r="BH123" i="6"/>
  <c r="BH124" i="6"/>
  <c r="BH125" i="6"/>
  <c r="BH126" i="6"/>
  <c r="BH127" i="6"/>
  <c r="BH128" i="6"/>
  <c r="BH129" i="6"/>
  <c r="BH130" i="6"/>
  <c r="BH131" i="6"/>
  <c r="BH132" i="6"/>
  <c r="BH133" i="6"/>
  <c r="BH134" i="6"/>
  <c r="BH135" i="6"/>
  <c r="BH136" i="6"/>
  <c r="BH137" i="6"/>
  <c r="BH138" i="6"/>
  <c r="BH139" i="6"/>
  <c r="BH140" i="6"/>
  <c r="BH141" i="6"/>
  <c r="BH142" i="6"/>
  <c r="BH143" i="6"/>
  <c r="BH146" i="6"/>
  <c r="BH148" i="6"/>
  <c r="BH149" i="6"/>
  <c r="BH150" i="6"/>
  <c r="BH151" i="6"/>
  <c r="BH152" i="6"/>
  <c r="BH153" i="6"/>
  <c r="BH154" i="6"/>
  <c r="BH156" i="6"/>
  <c r="BH157" i="6"/>
  <c r="BH158" i="6"/>
  <c r="BH160" i="6"/>
  <c r="BH161" i="6"/>
  <c r="BH162" i="6"/>
  <c r="BH164" i="6"/>
  <c r="BG90" i="6"/>
  <c r="BG91" i="6"/>
  <c r="BG92" i="6"/>
  <c r="BG93" i="6"/>
  <c r="BG94" i="6"/>
  <c r="BG96" i="6"/>
  <c r="BG97" i="6"/>
  <c r="BG98" i="6"/>
  <c r="BG99" i="6"/>
  <c r="BG100" i="6"/>
  <c r="BG101" i="6"/>
  <c r="BG104" i="6"/>
  <c r="BG105" i="6"/>
  <c r="BG106" i="6"/>
  <c r="BG107" i="6"/>
  <c r="BG109" i="6"/>
  <c r="BG111" i="6"/>
  <c r="BG112" i="6"/>
  <c r="BG113" i="6"/>
  <c r="BG114" i="6"/>
  <c r="BG115" i="6"/>
  <c r="BG116" i="6"/>
  <c r="BG117" i="6"/>
  <c r="BG118" i="6"/>
  <c r="BG119" i="6"/>
  <c r="BG120" i="6"/>
  <c r="BG121" i="6"/>
  <c r="BG122" i="6"/>
  <c r="BG123" i="6"/>
  <c r="BG124" i="6"/>
  <c r="BG125" i="6"/>
  <c r="BG126" i="6"/>
  <c r="BG127" i="6"/>
  <c r="BG128" i="6"/>
  <c r="BG129" i="6"/>
  <c r="BG130" i="6"/>
  <c r="BG131" i="6"/>
  <c r="BG132" i="6"/>
  <c r="BG133" i="6"/>
  <c r="BG134" i="6"/>
  <c r="BG135" i="6"/>
  <c r="BG136" i="6"/>
  <c r="BG137" i="6"/>
  <c r="BG138" i="6"/>
  <c r="BG139" i="6"/>
  <c r="BG140" i="6"/>
  <c r="BG141" i="6"/>
  <c r="BG142" i="6"/>
  <c r="BG143" i="6"/>
  <c r="BG146" i="6"/>
  <c r="BG148" i="6"/>
  <c r="BG149" i="6"/>
  <c r="BG150" i="6"/>
  <c r="BG151" i="6"/>
  <c r="BG152" i="6"/>
  <c r="BG153" i="6"/>
  <c r="BG154" i="6"/>
  <c r="BG156" i="6"/>
  <c r="BG157" i="6"/>
  <c r="BG158" i="6"/>
  <c r="BG160" i="6"/>
  <c r="BG161" i="6"/>
  <c r="BG162" i="6"/>
  <c r="BG164" i="6"/>
  <c r="BF90" i="6"/>
  <c r="BF91" i="6"/>
  <c r="BF92" i="6"/>
  <c r="BF93" i="6"/>
  <c r="BF94" i="6"/>
  <c r="BF96" i="6"/>
  <c r="BF97" i="6"/>
  <c r="BF98" i="6"/>
  <c r="BF99" i="6"/>
  <c r="BF100" i="6"/>
  <c r="BF101" i="6"/>
  <c r="BF104" i="6"/>
  <c r="BF105" i="6"/>
  <c r="BF106" i="6"/>
  <c r="BF107" i="6"/>
  <c r="BF109" i="6"/>
  <c r="BF111" i="6"/>
  <c r="BF112" i="6"/>
  <c r="BF113" i="6"/>
  <c r="BF114" i="6"/>
  <c r="BF115" i="6"/>
  <c r="BF116" i="6"/>
  <c r="BF117" i="6"/>
  <c r="BF118" i="6"/>
  <c r="BF119" i="6"/>
  <c r="BF120" i="6"/>
  <c r="BF121" i="6"/>
  <c r="BF122" i="6"/>
  <c r="BF123" i="6"/>
  <c r="BF124" i="6"/>
  <c r="BF125" i="6"/>
  <c r="BF126" i="6"/>
  <c r="BF127" i="6"/>
  <c r="BF128" i="6"/>
  <c r="BF129" i="6"/>
  <c r="BF130" i="6"/>
  <c r="BF131" i="6"/>
  <c r="BF132" i="6"/>
  <c r="BF133" i="6"/>
  <c r="BF134" i="6"/>
  <c r="BF135" i="6"/>
  <c r="BF136" i="6"/>
  <c r="BF137" i="6"/>
  <c r="BF138" i="6"/>
  <c r="BF139" i="6"/>
  <c r="BF140" i="6"/>
  <c r="BF141" i="6"/>
  <c r="BF142" i="6"/>
  <c r="BF143" i="6"/>
  <c r="BF146" i="6"/>
  <c r="BF148" i="6"/>
  <c r="BF149" i="6"/>
  <c r="BF150" i="6"/>
  <c r="BF151" i="6"/>
  <c r="BF152" i="6"/>
  <c r="BF153" i="6"/>
  <c r="BF154" i="6"/>
  <c r="BF156" i="6"/>
  <c r="BF157" i="6"/>
  <c r="BF158" i="6"/>
  <c r="BF160" i="6"/>
  <c r="BF161" i="6"/>
  <c r="BF162" i="6"/>
  <c r="BF164" i="6"/>
  <c r="J90" i="6"/>
  <c r="BE90" i="6" s="1"/>
  <c r="J91" i="6"/>
  <c r="BE91" i="6" s="1"/>
  <c r="J92" i="6"/>
  <c r="BE92" i="6"/>
  <c r="J93" i="6"/>
  <c r="BE93" i="6"/>
  <c r="J94" i="6"/>
  <c r="BE94" i="6"/>
  <c r="J96" i="6"/>
  <c r="BE96" i="6" s="1"/>
  <c r="J97" i="6"/>
  <c r="BE97" i="6"/>
  <c r="J98" i="6"/>
  <c r="BE98" i="6" s="1"/>
  <c r="J99" i="6"/>
  <c r="BE99" i="6"/>
  <c r="J100" i="6"/>
  <c r="BE100" i="6" s="1"/>
  <c r="J101" i="6"/>
  <c r="BE101" i="6"/>
  <c r="J104" i="6"/>
  <c r="BE104" i="6"/>
  <c r="J105" i="6"/>
  <c r="BE105" i="6"/>
  <c r="J106" i="6"/>
  <c r="BE106" i="6" s="1"/>
  <c r="J107" i="6"/>
  <c r="BE107" i="6" s="1"/>
  <c r="J109" i="6"/>
  <c r="BE109" i="6"/>
  <c r="J111" i="6"/>
  <c r="BE111" i="6" s="1"/>
  <c r="J112" i="6"/>
  <c r="BE112" i="6" s="1"/>
  <c r="J113" i="6"/>
  <c r="BE113" i="6"/>
  <c r="J114" i="6"/>
  <c r="BE114" i="6"/>
  <c r="J115" i="6"/>
  <c r="BE115" i="6"/>
  <c r="J116" i="6"/>
  <c r="BE116" i="6" s="1"/>
  <c r="J117" i="6"/>
  <c r="BE117" i="6"/>
  <c r="J118" i="6"/>
  <c r="BE118" i="6" s="1"/>
  <c r="J119" i="6"/>
  <c r="BE119" i="6"/>
  <c r="J120" i="6"/>
  <c r="BE120" i="6" s="1"/>
  <c r="J121" i="6"/>
  <c r="BE121" i="6"/>
  <c r="J122" i="6"/>
  <c r="BE122" i="6"/>
  <c r="J123" i="6"/>
  <c r="BE123" i="6"/>
  <c r="J124" i="6"/>
  <c r="BE124" i="6" s="1"/>
  <c r="J125" i="6"/>
  <c r="BE125" i="6" s="1"/>
  <c r="J126" i="6"/>
  <c r="BE126" i="6"/>
  <c r="J127" i="6"/>
  <c r="BE127" i="6" s="1"/>
  <c r="J128" i="6"/>
  <c r="BE128" i="6" s="1"/>
  <c r="J129" i="6"/>
  <c r="BE129" i="6"/>
  <c r="J130" i="6"/>
  <c r="BE130" i="6"/>
  <c r="J131" i="6"/>
  <c r="BE131" i="6"/>
  <c r="J132" i="6"/>
  <c r="BE132" i="6" s="1"/>
  <c r="J133" i="6"/>
  <c r="BE133" i="6"/>
  <c r="J134" i="6"/>
  <c r="BE134" i="6" s="1"/>
  <c r="J135" i="6"/>
  <c r="BE135" i="6"/>
  <c r="J136" i="6"/>
  <c r="BE136" i="6" s="1"/>
  <c r="J137" i="6"/>
  <c r="BE137" i="6"/>
  <c r="J138" i="6"/>
  <c r="BE138" i="6"/>
  <c r="J139" i="6"/>
  <c r="BE139" i="6"/>
  <c r="J140" i="6"/>
  <c r="BE140" i="6" s="1"/>
  <c r="J141" i="6"/>
  <c r="BE141" i="6" s="1"/>
  <c r="J142" i="6"/>
  <c r="BE142" i="6"/>
  <c r="J143" i="6"/>
  <c r="BE143" i="6" s="1"/>
  <c r="J146" i="6"/>
  <c r="BE146" i="6" s="1"/>
  <c r="J148" i="6"/>
  <c r="BE148" i="6"/>
  <c r="J149" i="6"/>
  <c r="BE149" i="6"/>
  <c r="J150" i="6"/>
  <c r="BE150" i="6"/>
  <c r="J151" i="6"/>
  <c r="BE151" i="6" s="1"/>
  <c r="J152" i="6"/>
  <c r="BE152" i="6"/>
  <c r="J153" i="6"/>
  <c r="BE153" i="6" s="1"/>
  <c r="J154" i="6"/>
  <c r="BE154" i="6"/>
  <c r="J156" i="6"/>
  <c r="BE156" i="6" s="1"/>
  <c r="J157" i="6"/>
  <c r="BE157" i="6"/>
  <c r="J158" i="6"/>
  <c r="BE158" i="6"/>
  <c r="J160" i="6"/>
  <c r="BE160" i="6"/>
  <c r="J161" i="6"/>
  <c r="BE161" i="6" s="1"/>
  <c r="J162" i="6"/>
  <c r="BE162" i="6" s="1"/>
  <c r="J164" i="6"/>
  <c r="BE164" i="6"/>
  <c r="AY56" i="1"/>
  <c r="AX56" i="1"/>
  <c r="E18" i="6"/>
  <c r="F84" i="6" s="1"/>
  <c r="J83" i="6"/>
  <c r="F83" i="6"/>
  <c r="J12" i="6"/>
  <c r="J81" i="6" s="1"/>
  <c r="F81" i="6"/>
  <c r="E79" i="6"/>
  <c r="E7" i="6"/>
  <c r="E77" i="6"/>
  <c r="J51" i="6"/>
  <c r="F51" i="6"/>
  <c r="F49" i="6"/>
  <c r="E47" i="6"/>
  <c r="E45" i="6"/>
  <c r="J18" i="6"/>
  <c r="J17" i="6"/>
  <c r="T141" i="5"/>
  <c r="T142" i="5"/>
  <c r="T148" i="5"/>
  <c r="T149" i="5"/>
  <c r="T150" i="5"/>
  <c r="T151" i="5"/>
  <c r="T152" i="5"/>
  <c r="T153" i="5"/>
  <c r="T154" i="5"/>
  <c r="T155" i="5"/>
  <c r="T156" i="5"/>
  <c r="T157" i="5"/>
  <c r="R141" i="5"/>
  <c r="R142" i="5"/>
  <c r="R148" i="5"/>
  <c r="R149" i="5"/>
  <c r="R150" i="5"/>
  <c r="R151" i="5"/>
  <c r="R152" i="5"/>
  <c r="R153" i="5"/>
  <c r="R154" i="5"/>
  <c r="R155" i="5"/>
  <c r="R156" i="5"/>
  <c r="R157" i="5"/>
  <c r="P141" i="5"/>
  <c r="P142" i="5"/>
  <c r="P148" i="5"/>
  <c r="P149" i="5"/>
  <c r="P150" i="5"/>
  <c r="P151" i="5"/>
  <c r="P152" i="5"/>
  <c r="P153" i="5"/>
  <c r="P154" i="5"/>
  <c r="P155" i="5"/>
  <c r="P156" i="5"/>
  <c r="P157" i="5"/>
  <c r="BK141" i="5"/>
  <c r="BK142" i="5"/>
  <c r="BK148" i="5"/>
  <c r="BK149" i="5"/>
  <c r="BK150" i="5"/>
  <c r="BK151" i="5"/>
  <c r="BK152" i="5"/>
  <c r="BK153" i="5"/>
  <c r="BK154" i="5"/>
  <c r="BK155" i="5"/>
  <c r="BK156" i="5"/>
  <c r="BK157" i="5"/>
  <c r="T130" i="5"/>
  <c r="T131" i="5"/>
  <c r="T132" i="5"/>
  <c r="T133" i="5"/>
  <c r="T134" i="5"/>
  <c r="T135" i="5"/>
  <c r="T136" i="5"/>
  <c r="T137" i="5"/>
  <c r="T139" i="5"/>
  <c r="R130" i="5"/>
  <c r="R131" i="5"/>
  <c r="R132" i="5"/>
  <c r="R133" i="5"/>
  <c r="R134" i="5"/>
  <c r="R135" i="5"/>
  <c r="R136" i="5"/>
  <c r="R137" i="5"/>
  <c r="R139" i="5"/>
  <c r="P130" i="5"/>
  <c r="P131" i="5"/>
  <c r="P132" i="5"/>
  <c r="P133" i="5"/>
  <c r="P134" i="5"/>
  <c r="P135" i="5"/>
  <c r="P136" i="5"/>
  <c r="P137" i="5"/>
  <c r="P139" i="5"/>
  <c r="BK130" i="5"/>
  <c r="BK131" i="5"/>
  <c r="BK132" i="5"/>
  <c r="BK133" i="5"/>
  <c r="BK134" i="5"/>
  <c r="BK135" i="5"/>
  <c r="BK136" i="5"/>
  <c r="BK137" i="5"/>
  <c r="BK139" i="5"/>
  <c r="T109" i="5"/>
  <c r="T110" i="5"/>
  <c r="T111" i="5"/>
  <c r="T112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125" i="5"/>
  <c r="T126" i="5"/>
  <c r="T127" i="5"/>
  <c r="T128" i="5"/>
  <c r="R109" i="5"/>
  <c r="R110" i="5"/>
  <c r="R111" i="5"/>
  <c r="R112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125" i="5"/>
  <c r="R126" i="5"/>
  <c r="R127" i="5"/>
  <c r="R12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BK109" i="5"/>
  <c r="BK110" i="5"/>
  <c r="BK111" i="5"/>
  <c r="BK112" i="5"/>
  <c r="BK113" i="5"/>
  <c r="BK114" i="5"/>
  <c r="BK115" i="5"/>
  <c r="BK116" i="5"/>
  <c r="BK117" i="5"/>
  <c r="BK118" i="5"/>
  <c r="BK119" i="5"/>
  <c r="BK120" i="5"/>
  <c r="BK121" i="5"/>
  <c r="BK122" i="5"/>
  <c r="BK123" i="5"/>
  <c r="BK124" i="5"/>
  <c r="BK125" i="5"/>
  <c r="BK126" i="5"/>
  <c r="BK127" i="5"/>
  <c r="BK128" i="5"/>
  <c r="T105" i="5"/>
  <c r="T106" i="5"/>
  <c r="T107" i="5"/>
  <c r="R105" i="5"/>
  <c r="R106" i="5"/>
  <c r="R107" i="5"/>
  <c r="P105" i="5"/>
  <c r="P106" i="5"/>
  <c r="P107" i="5"/>
  <c r="BK105" i="5"/>
  <c r="BK106" i="5"/>
  <c r="BK107" i="5"/>
  <c r="T99" i="5"/>
  <c r="T100" i="5"/>
  <c r="T101" i="5"/>
  <c r="T102" i="5"/>
  <c r="T103" i="5"/>
  <c r="R99" i="5"/>
  <c r="R100" i="5"/>
  <c r="R101" i="5"/>
  <c r="R102" i="5"/>
  <c r="R103" i="5"/>
  <c r="P99" i="5"/>
  <c r="P100" i="5"/>
  <c r="P101" i="5"/>
  <c r="P102" i="5"/>
  <c r="P103" i="5"/>
  <c r="BK99" i="5"/>
  <c r="BK100" i="5"/>
  <c r="BK101" i="5"/>
  <c r="BK102" i="5"/>
  <c r="BK103" i="5"/>
  <c r="T86" i="5"/>
  <c r="T87" i="5"/>
  <c r="T88" i="5"/>
  <c r="T89" i="5"/>
  <c r="T90" i="5"/>
  <c r="T91" i="5"/>
  <c r="T92" i="5"/>
  <c r="T93" i="5"/>
  <c r="T94" i="5"/>
  <c r="T95" i="5"/>
  <c r="T96" i="5"/>
  <c r="T97" i="5"/>
  <c r="R86" i="5"/>
  <c r="R87" i="5"/>
  <c r="R88" i="5"/>
  <c r="R89" i="5"/>
  <c r="R90" i="5"/>
  <c r="R91" i="5"/>
  <c r="R92" i="5"/>
  <c r="R93" i="5"/>
  <c r="R94" i="5"/>
  <c r="R95" i="5"/>
  <c r="R96" i="5"/>
  <c r="R97" i="5"/>
  <c r="P86" i="5"/>
  <c r="P87" i="5"/>
  <c r="P88" i="5"/>
  <c r="P89" i="5"/>
  <c r="P90" i="5"/>
  <c r="P91" i="5"/>
  <c r="P92" i="5"/>
  <c r="P93" i="5"/>
  <c r="P94" i="5"/>
  <c r="P95" i="5"/>
  <c r="P96" i="5"/>
  <c r="P97" i="5"/>
  <c r="BK86" i="5"/>
  <c r="BK87" i="5"/>
  <c r="BK88" i="5"/>
  <c r="BK89" i="5"/>
  <c r="BK90" i="5"/>
  <c r="BK91" i="5"/>
  <c r="BK92" i="5"/>
  <c r="BK93" i="5"/>
  <c r="BK94" i="5"/>
  <c r="BK95" i="5"/>
  <c r="BK96" i="5"/>
  <c r="BK97" i="5"/>
  <c r="BI86" i="5"/>
  <c r="BI87" i="5"/>
  <c r="BI88" i="5"/>
  <c r="BI89" i="5"/>
  <c r="BI90" i="5"/>
  <c r="BI91" i="5"/>
  <c r="BI92" i="5"/>
  <c r="BI93" i="5"/>
  <c r="BI94" i="5"/>
  <c r="BI95" i="5"/>
  <c r="BI96" i="5"/>
  <c r="BI97" i="5"/>
  <c r="BI99" i="5"/>
  <c r="BI100" i="5"/>
  <c r="BI101" i="5"/>
  <c r="BI102" i="5"/>
  <c r="BI103" i="5"/>
  <c r="BI105" i="5"/>
  <c r="BI106" i="5"/>
  <c r="BI107" i="5"/>
  <c r="BI109" i="5"/>
  <c r="BI110" i="5"/>
  <c r="BI111" i="5"/>
  <c r="BI112" i="5"/>
  <c r="BI113" i="5"/>
  <c r="BI114" i="5"/>
  <c r="BI115" i="5"/>
  <c r="BI116" i="5"/>
  <c r="BI117" i="5"/>
  <c r="BI118" i="5"/>
  <c r="BI119" i="5"/>
  <c r="BI120" i="5"/>
  <c r="BI121" i="5"/>
  <c r="BI122" i="5"/>
  <c r="BI123" i="5"/>
  <c r="BI124" i="5"/>
  <c r="BI125" i="5"/>
  <c r="BI126" i="5"/>
  <c r="BI127" i="5"/>
  <c r="BI128" i="5"/>
  <c r="BI130" i="5"/>
  <c r="BI131" i="5"/>
  <c r="BI132" i="5"/>
  <c r="BI133" i="5"/>
  <c r="BI134" i="5"/>
  <c r="BI135" i="5"/>
  <c r="BI136" i="5"/>
  <c r="BI137" i="5"/>
  <c r="BI139" i="5"/>
  <c r="BI141" i="5"/>
  <c r="BI142" i="5"/>
  <c r="BI148" i="5"/>
  <c r="BI149" i="5"/>
  <c r="BI150" i="5"/>
  <c r="BI151" i="5"/>
  <c r="BI152" i="5"/>
  <c r="BI153" i="5"/>
  <c r="BI154" i="5"/>
  <c r="BI155" i="5"/>
  <c r="BI156" i="5"/>
  <c r="BI157" i="5"/>
  <c r="BH86" i="5"/>
  <c r="BH87" i="5"/>
  <c r="BH88" i="5"/>
  <c r="BH89" i="5"/>
  <c r="BH90" i="5"/>
  <c r="BH91" i="5"/>
  <c r="BH92" i="5"/>
  <c r="BH93" i="5"/>
  <c r="BH94" i="5"/>
  <c r="BH95" i="5"/>
  <c r="BH96" i="5"/>
  <c r="BH97" i="5"/>
  <c r="BH99" i="5"/>
  <c r="BH100" i="5"/>
  <c r="BH101" i="5"/>
  <c r="BH102" i="5"/>
  <c r="BH103" i="5"/>
  <c r="BH105" i="5"/>
  <c r="BH106" i="5"/>
  <c r="BH107" i="5"/>
  <c r="BH109" i="5"/>
  <c r="BH110" i="5"/>
  <c r="BH111" i="5"/>
  <c r="BH112" i="5"/>
  <c r="BH113" i="5"/>
  <c r="BH114" i="5"/>
  <c r="BH115" i="5"/>
  <c r="BH116" i="5"/>
  <c r="BH117" i="5"/>
  <c r="BH118" i="5"/>
  <c r="BH119" i="5"/>
  <c r="BH120" i="5"/>
  <c r="BH121" i="5"/>
  <c r="BH122" i="5"/>
  <c r="BH123" i="5"/>
  <c r="BH124" i="5"/>
  <c r="BH125" i="5"/>
  <c r="BH126" i="5"/>
  <c r="BH127" i="5"/>
  <c r="BH128" i="5"/>
  <c r="BH130" i="5"/>
  <c r="BH131" i="5"/>
  <c r="BH132" i="5"/>
  <c r="BH133" i="5"/>
  <c r="BH134" i="5"/>
  <c r="BH135" i="5"/>
  <c r="BH136" i="5"/>
  <c r="BH137" i="5"/>
  <c r="BH139" i="5"/>
  <c r="BH141" i="5"/>
  <c r="BH142" i="5"/>
  <c r="BH148" i="5"/>
  <c r="BH149" i="5"/>
  <c r="BH150" i="5"/>
  <c r="BH151" i="5"/>
  <c r="BH152" i="5"/>
  <c r="BH153" i="5"/>
  <c r="BH154" i="5"/>
  <c r="BH155" i="5"/>
  <c r="BH156" i="5"/>
  <c r="BH157" i="5"/>
  <c r="BG86" i="5"/>
  <c r="BG87" i="5"/>
  <c r="BG88" i="5"/>
  <c r="BG89" i="5"/>
  <c r="BG90" i="5"/>
  <c r="BG91" i="5"/>
  <c r="BG92" i="5"/>
  <c r="BG93" i="5"/>
  <c r="BG94" i="5"/>
  <c r="BG95" i="5"/>
  <c r="BG96" i="5"/>
  <c r="BG97" i="5"/>
  <c r="BG99" i="5"/>
  <c r="BG100" i="5"/>
  <c r="BG101" i="5"/>
  <c r="BG102" i="5"/>
  <c r="BG103" i="5"/>
  <c r="BG105" i="5"/>
  <c r="BG106" i="5"/>
  <c r="BG107" i="5"/>
  <c r="BG109" i="5"/>
  <c r="BG110" i="5"/>
  <c r="BG111" i="5"/>
  <c r="BG112" i="5"/>
  <c r="BG113" i="5"/>
  <c r="BG114" i="5"/>
  <c r="BG115" i="5"/>
  <c r="BG116" i="5"/>
  <c r="BG117" i="5"/>
  <c r="BG118" i="5"/>
  <c r="BG119" i="5"/>
  <c r="BG120" i="5"/>
  <c r="BG121" i="5"/>
  <c r="BG122" i="5"/>
  <c r="BG123" i="5"/>
  <c r="BG124" i="5"/>
  <c r="BG125" i="5"/>
  <c r="BG126" i="5"/>
  <c r="BG127" i="5"/>
  <c r="BG128" i="5"/>
  <c r="BG130" i="5"/>
  <c r="BG131" i="5"/>
  <c r="BG132" i="5"/>
  <c r="BG133" i="5"/>
  <c r="BG134" i="5"/>
  <c r="BG135" i="5"/>
  <c r="BG136" i="5"/>
  <c r="BG137" i="5"/>
  <c r="BG139" i="5"/>
  <c r="BG141" i="5"/>
  <c r="BG142" i="5"/>
  <c r="BG148" i="5"/>
  <c r="BG149" i="5"/>
  <c r="BG150" i="5"/>
  <c r="BG151" i="5"/>
  <c r="BG152" i="5"/>
  <c r="BG153" i="5"/>
  <c r="BG154" i="5"/>
  <c r="BG155" i="5"/>
  <c r="BG156" i="5"/>
  <c r="BG157" i="5"/>
  <c r="BF86" i="5"/>
  <c r="BF87" i="5"/>
  <c r="BF88" i="5"/>
  <c r="BF89" i="5"/>
  <c r="BF90" i="5"/>
  <c r="BF91" i="5"/>
  <c r="BF92" i="5"/>
  <c r="BF93" i="5"/>
  <c r="BF94" i="5"/>
  <c r="BF95" i="5"/>
  <c r="BF96" i="5"/>
  <c r="BF97" i="5"/>
  <c r="BF99" i="5"/>
  <c r="BF100" i="5"/>
  <c r="BF101" i="5"/>
  <c r="BF102" i="5"/>
  <c r="BF103" i="5"/>
  <c r="BF105" i="5"/>
  <c r="BF106" i="5"/>
  <c r="BF107" i="5"/>
  <c r="BF109" i="5"/>
  <c r="BF110" i="5"/>
  <c r="BF111" i="5"/>
  <c r="BF112" i="5"/>
  <c r="BF113" i="5"/>
  <c r="BF114" i="5"/>
  <c r="BF115" i="5"/>
  <c r="BF116" i="5"/>
  <c r="BF117" i="5"/>
  <c r="BF118" i="5"/>
  <c r="BF119" i="5"/>
  <c r="BF120" i="5"/>
  <c r="BF121" i="5"/>
  <c r="BF122" i="5"/>
  <c r="BF123" i="5"/>
  <c r="BF124" i="5"/>
  <c r="BF125" i="5"/>
  <c r="BF126" i="5"/>
  <c r="BF127" i="5"/>
  <c r="BF128" i="5"/>
  <c r="BF130" i="5"/>
  <c r="BF131" i="5"/>
  <c r="BF132" i="5"/>
  <c r="BF133" i="5"/>
  <c r="BF134" i="5"/>
  <c r="BF135" i="5"/>
  <c r="BF136" i="5"/>
  <c r="BF137" i="5"/>
  <c r="BF139" i="5"/>
  <c r="BF141" i="5"/>
  <c r="BF142" i="5"/>
  <c r="BF148" i="5"/>
  <c r="BF149" i="5"/>
  <c r="BF150" i="5"/>
  <c r="BF151" i="5"/>
  <c r="BF152" i="5"/>
  <c r="BF153" i="5"/>
  <c r="BF154" i="5"/>
  <c r="BF155" i="5"/>
  <c r="BF156" i="5"/>
  <c r="BF157" i="5"/>
  <c r="J86" i="5"/>
  <c r="BE86" i="5" s="1"/>
  <c r="J87" i="5"/>
  <c r="BE87" i="5" s="1"/>
  <c r="J88" i="5"/>
  <c r="BE88" i="5" s="1"/>
  <c r="J89" i="5"/>
  <c r="BE89" i="5" s="1"/>
  <c r="J90" i="5"/>
  <c r="BE90" i="5" s="1"/>
  <c r="J91" i="5"/>
  <c r="BE91" i="5" s="1"/>
  <c r="J92" i="5"/>
  <c r="BE92" i="5" s="1"/>
  <c r="J93" i="5"/>
  <c r="BE93" i="5" s="1"/>
  <c r="J94" i="5"/>
  <c r="BE94" i="5" s="1"/>
  <c r="J95" i="5"/>
  <c r="BE95" i="5" s="1"/>
  <c r="J96" i="5"/>
  <c r="BE96" i="5" s="1"/>
  <c r="J97" i="5"/>
  <c r="BE97" i="5" s="1"/>
  <c r="J99" i="5"/>
  <c r="BE99" i="5" s="1"/>
  <c r="J100" i="5"/>
  <c r="BE100" i="5" s="1"/>
  <c r="J101" i="5"/>
  <c r="BE101" i="5" s="1"/>
  <c r="J102" i="5"/>
  <c r="BE102" i="5" s="1"/>
  <c r="J103" i="5"/>
  <c r="BE103" i="5" s="1"/>
  <c r="J105" i="5"/>
  <c r="BE105" i="5" s="1"/>
  <c r="J106" i="5"/>
  <c r="BE106" i="5" s="1"/>
  <c r="J107" i="5"/>
  <c r="BE107" i="5" s="1"/>
  <c r="J109" i="5"/>
  <c r="BE109" i="5" s="1"/>
  <c r="J110" i="5"/>
  <c r="BE110" i="5" s="1"/>
  <c r="J111" i="5"/>
  <c r="BE111" i="5" s="1"/>
  <c r="J112" i="5"/>
  <c r="BE112" i="5" s="1"/>
  <c r="J113" i="5"/>
  <c r="BE113" i="5" s="1"/>
  <c r="J114" i="5"/>
  <c r="BE114" i="5" s="1"/>
  <c r="J115" i="5"/>
  <c r="BE115" i="5" s="1"/>
  <c r="J116" i="5"/>
  <c r="BE116" i="5" s="1"/>
  <c r="J117" i="5"/>
  <c r="BE117" i="5" s="1"/>
  <c r="J118" i="5"/>
  <c r="BE118" i="5" s="1"/>
  <c r="J119" i="5"/>
  <c r="BE119" i="5" s="1"/>
  <c r="J120" i="5"/>
  <c r="BE120" i="5" s="1"/>
  <c r="J121" i="5"/>
  <c r="BE121" i="5" s="1"/>
  <c r="J122" i="5"/>
  <c r="BE122" i="5" s="1"/>
  <c r="J123" i="5"/>
  <c r="BE123" i="5" s="1"/>
  <c r="J124" i="5"/>
  <c r="BE124" i="5" s="1"/>
  <c r="J125" i="5"/>
  <c r="BE125" i="5" s="1"/>
  <c r="J126" i="5"/>
  <c r="BE126" i="5" s="1"/>
  <c r="J127" i="5"/>
  <c r="BE127" i="5" s="1"/>
  <c r="J128" i="5"/>
  <c r="BE128" i="5" s="1"/>
  <c r="J130" i="5"/>
  <c r="BE130" i="5" s="1"/>
  <c r="J131" i="5"/>
  <c r="BE131" i="5" s="1"/>
  <c r="J132" i="5"/>
  <c r="BE132" i="5" s="1"/>
  <c r="J133" i="5"/>
  <c r="BE133" i="5" s="1"/>
  <c r="J134" i="5"/>
  <c r="BE134" i="5" s="1"/>
  <c r="J135" i="5"/>
  <c r="BE135" i="5" s="1"/>
  <c r="J136" i="5"/>
  <c r="BE136" i="5"/>
  <c r="J137" i="5"/>
  <c r="BE137" i="5" s="1"/>
  <c r="J139" i="5"/>
  <c r="BE139" i="5" s="1"/>
  <c r="J141" i="5"/>
  <c r="BE141" i="5" s="1"/>
  <c r="J142" i="5"/>
  <c r="BE142" i="5" s="1"/>
  <c r="J148" i="5"/>
  <c r="BE148" i="5" s="1"/>
  <c r="J149" i="5"/>
  <c r="BE149" i="5" s="1"/>
  <c r="J150" i="5"/>
  <c r="BE150" i="5" s="1"/>
  <c r="J151" i="5"/>
  <c r="BE151" i="5" s="1"/>
  <c r="J152" i="5"/>
  <c r="BE152" i="5" s="1"/>
  <c r="J153" i="5"/>
  <c r="BE153" i="5" s="1"/>
  <c r="J154" i="5"/>
  <c r="BE154" i="5" s="1"/>
  <c r="J155" i="5"/>
  <c r="BE155" i="5" s="1"/>
  <c r="J156" i="5"/>
  <c r="BE156" i="5" s="1"/>
  <c r="J157" i="5"/>
  <c r="BE157" i="5" s="1"/>
  <c r="AY55" i="1"/>
  <c r="AX55" i="1"/>
  <c r="E18" i="5"/>
  <c r="F52" i="5" s="1"/>
  <c r="J79" i="5"/>
  <c r="F79" i="5"/>
  <c r="J12" i="5"/>
  <c r="J77" i="5" s="1"/>
  <c r="F77" i="5"/>
  <c r="E75" i="5"/>
  <c r="E7" i="5"/>
  <c r="E45" i="5" s="1"/>
  <c r="J51" i="5"/>
  <c r="F51" i="5"/>
  <c r="F49" i="5"/>
  <c r="E47" i="5"/>
  <c r="J18" i="5"/>
  <c r="J17" i="5"/>
  <c r="T143" i="4"/>
  <c r="T144" i="4"/>
  <c r="T145" i="4"/>
  <c r="T146" i="4"/>
  <c r="T147" i="4"/>
  <c r="T148" i="4"/>
  <c r="T149" i="4"/>
  <c r="T150" i="4"/>
  <c r="T151" i="4"/>
  <c r="T152" i="4"/>
  <c r="T153" i="4"/>
  <c r="T154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BK143" i="4"/>
  <c r="BK144" i="4"/>
  <c r="BK145" i="4"/>
  <c r="BK146" i="4"/>
  <c r="BK147" i="4"/>
  <c r="BK148" i="4"/>
  <c r="BK149" i="4"/>
  <c r="BK150" i="4"/>
  <c r="BK151" i="4"/>
  <c r="BK152" i="4"/>
  <c r="BK153" i="4"/>
  <c r="BK154" i="4"/>
  <c r="T132" i="4"/>
  <c r="T133" i="4"/>
  <c r="T134" i="4"/>
  <c r="T135" i="4"/>
  <c r="T136" i="4"/>
  <c r="T137" i="4"/>
  <c r="T138" i="4"/>
  <c r="T139" i="4"/>
  <c r="T140" i="4"/>
  <c r="T141" i="4"/>
  <c r="R132" i="4"/>
  <c r="R133" i="4"/>
  <c r="R134" i="4"/>
  <c r="R135" i="4"/>
  <c r="R136" i="4"/>
  <c r="R137" i="4"/>
  <c r="R138" i="4"/>
  <c r="R139" i="4"/>
  <c r="R140" i="4"/>
  <c r="R141" i="4"/>
  <c r="P132" i="4"/>
  <c r="P133" i="4"/>
  <c r="P134" i="4"/>
  <c r="P135" i="4"/>
  <c r="P136" i="4"/>
  <c r="P137" i="4"/>
  <c r="P138" i="4"/>
  <c r="P139" i="4"/>
  <c r="P140" i="4"/>
  <c r="P141" i="4"/>
  <c r="BK132" i="4"/>
  <c r="BK133" i="4"/>
  <c r="BK134" i="4"/>
  <c r="BK135" i="4"/>
  <c r="BK136" i="4"/>
  <c r="BK137" i="4"/>
  <c r="BK138" i="4"/>
  <c r="BK139" i="4"/>
  <c r="BK140" i="4"/>
  <c r="BK141" i="4"/>
  <c r="T121" i="4"/>
  <c r="T122" i="4"/>
  <c r="T123" i="4"/>
  <c r="T124" i="4"/>
  <c r="T125" i="4"/>
  <c r="T126" i="4"/>
  <c r="T127" i="4"/>
  <c r="T128" i="4"/>
  <c r="T129" i="4"/>
  <c r="T130" i="4"/>
  <c r="R121" i="4"/>
  <c r="R122" i="4"/>
  <c r="R123" i="4"/>
  <c r="R124" i="4"/>
  <c r="R125" i="4"/>
  <c r="R126" i="4"/>
  <c r="R127" i="4"/>
  <c r="R128" i="4"/>
  <c r="R129" i="4"/>
  <c r="R130" i="4"/>
  <c r="P121" i="4"/>
  <c r="P122" i="4"/>
  <c r="P123" i="4"/>
  <c r="P124" i="4"/>
  <c r="P125" i="4"/>
  <c r="P126" i="4"/>
  <c r="P127" i="4"/>
  <c r="P128" i="4"/>
  <c r="P129" i="4"/>
  <c r="P130" i="4"/>
  <c r="BK121" i="4"/>
  <c r="BK122" i="4"/>
  <c r="BK123" i="4"/>
  <c r="BK124" i="4"/>
  <c r="BK125" i="4"/>
  <c r="BK126" i="4"/>
  <c r="BK127" i="4"/>
  <c r="BK128" i="4"/>
  <c r="BK129" i="4"/>
  <c r="BK130" i="4"/>
  <c r="T112" i="4"/>
  <c r="T113" i="4"/>
  <c r="T114" i="4"/>
  <c r="T115" i="4"/>
  <c r="T116" i="4"/>
  <c r="T117" i="4"/>
  <c r="T118" i="4"/>
  <c r="T119" i="4"/>
  <c r="R112" i="4"/>
  <c r="R113" i="4"/>
  <c r="R114" i="4"/>
  <c r="R115" i="4"/>
  <c r="R116" i="4"/>
  <c r="R117" i="4"/>
  <c r="R118" i="4"/>
  <c r="R119" i="4"/>
  <c r="P112" i="4"/>
  <c r="P113" i="4"/>
  <c r="P114" i="4"/>
  <c r="P115" i="4"/>
  <c r="P116" i="4"/>
  <c r="P117" i="4"/>
  <c r="P118" i="4"/>
  <c r="P119" i="4"/>
  <c r="BK112" i="4"/>
  <c r="BK113" i="4"/>
  <c r="BK114" i="4"/>
  <c r="BK115" i="4"/>
  <c r="BK116" i="4"/>
  <c r="BK117" i="4"/>
  <c r="BK118" i="4"/>
  <c r="BK119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BK94" i="4"/>
  <c r="BK95" i="4"/>
  <c r="BK96" i="4"/>
  <c r="BK97" i="4"/>
  <c r="BK98" i="4"/>
  <c r="BK99" i="4"/>
  <c r="BK100" i="4"/>
  <c r="BK101" i="4"/>
  <c r="BK102" i="4"/>
  <c r="BK103" i="4"/>
  <c r="BK104" i="4"/>
  <c r="BK105" i="4"/>
  <c r="BK106" i="4"/>
  <c r="BK107" i="4"/>
  <c r="BK108" i="4"/>
  <c r="BK109" i="4"/>
  <c r="BK110" i="4"/>
  <c r="T86" i="4"/>
  <c r="T87" i="4"/>
  <c r="T88" i="4"/>
  <c r="T89" i="4"/>
  <c r="T90" i="4"/>
  <c r="T91" i="4"/>
  <c r="T92" i="4"/>
  <c r="R86" i="4"/>
  <c r="R87" i="4"/>
  <c r="R88" i="4"/>
  <c r="R89" i="4"/>
  <c r="R90" i="4"/>
  <c r="R91" i="4"/>
  <c r="R92" i="4"/>
  <c r="P86" i="4"/>
  <c r="P87" i="4"/>
  <c r="P88" i="4"/>
  <c r="P89" i="4"/>
  <c r="P90" i="4"/>
  <c r="P91" i="4"/>
  <c r="P92" i="4"/>
  <c r="BK86" i="4"/>
  <c r="BK87" i="4"/>
  <c r="BK88" i="4"/>
  <c r="BK89" i="4"/>
  <c r="BK90" i="4"/>
  <c r="BK91" i="4"/>
  <c r="BK92" i="4"/>
  <c r="BI86" i="4"/>
  <c r="BI87" i="4"/>
  <c r="BI88" i="4"/>
  <c r="BI89" i="4"/>
  <c r="BI90" i="4"/>
  <c r="BI91" i="4"/>
  <c r="BI92" i="4"/>
  <c r="BI94" i="4"/>
  <c r="BI95" i="4"/>
  <c r="BI96" i="4"/>
  <c r="BI97" i="4"/>
  <c r="BI98" i="4"/>
  <c r="BI99" i="4"/>
  <c r="BI100" i="4"/>
  <c r="BI101" i="4"/>
  <c r="BI102" i="4"/>
  <c r="BI103" i="4"/>
  <c r="BI104" i="4"/>
  <c r="BI105" i="4"/>
  <c r="BI106" i="4"/>
  <c r="BI107" i="4"/>
  <c r="BI108" i="4"/>
  <c r="BI109" i="4"/>
  <c r="BI110" i="4"/>
  <c r="BI112" i="4"/>
  <c r="BI113" i="4"/>
  <c r="BI114" i="4"/>
  <c r="BI115" i="4"/>
  <c r="BI116" i="4"/>
  <c r="BI117" i="4"/>
  <c r="BI118" i="4"/>
  <c r="BI119" i="4"/>
  <c r="BI121" i="4"/>
  <c r="BI122" i="4"/>
  <c r="BI123" i="4"/>
  <c r="BI124" i="4"/>
  <c r="BI125" i="4"/>
  <c r="BI126" i="4"/>
  <c r="BI127" i="4"/>
  <c r="BI128" i="4"/>
  <c r="BI129" i="4"/>
  <c r="BI130" i="4"/>
  <c r="BI132" i="4"/>
  <c r="BI133" i="4"/>
  <c r="BI134" i="4"/>
  <c r="BI135" i="4"/>
  <c r="BI136" i="4"/>
  <c r="BI137" i="4"/>
  <c r="BI138" i="4"/>
  <c r="BI139" i="4"/>
  <c r="BI140" i="4"/>
  <c r="BI141" i="4"/>
  <c r="BI143" i="4"/>
  <c r="BI144" i="4"/>
  <c r="BI145" i="4"/>
  <c r="BI146" i="4"/>
  <c r="BI147" i="4"/>
  <c r="BI148" i="4"/>
  <c r="BI149" i="4"/>
  <c r="BI150" i="4"/>
  <c r="BI151" i="4"/>
  <c r="BI152" i="4"/>
  <c r="BI153" i="4"/>
  <c r="BI154" i="4"/>
  <c r="BH86" i="4"/>
  <c r="BH87" i="4"/>
  <c r="BH88" i="4"/>
  <c r="BH89" i="4"/>
  <c r="BH90" i="4"/>
  <c r="BH91" i="4"/>
  <c r="BH92" i="4"/>
  <c r="BH94" i="4"/>
  <c r="BH95" i="4"/>
  <c r="BH96" i="4"/>
  <c r="BH97" i="4"/>
  <c r="BH98" i="4"/>
  <c r="BH99" i="4"/>
  <c r="BH100" i="4"/>
  <c r="BH101" i="4"/>
  <c r="BH102" i="4"/>
  <c r="BH103" i="4"/>
  <c r="BH104" i="4"/>
  <c r="BH105" i="4"/>
  <c r="BH106" i="4"/>
  <c r="BH107" i="4"/>
  <c r="BH108" i="4"/>
  <c r="BH109" i="4"/>
  <c r="BH110" i="4"/>
  <c r="BH112" i="4"/>
  <c r="BH113" i="4"/>
  <c r="BH114" i="4"/>
  <c r="BH115" i="4"/>
  <c r="BH116" i="4"/>
  <c r="BH117" i="4"/>
  <c r="BH118" i="4"/>
  <c r="BH119" i="4"/>
  <c r="BH121" i="4"/>
  <c r="BH122" i="4"/>
  <c r="BH123" i="4"/>
  <c r="BH124" i="4"/>
  <c r="BH125" i="4"/>
  <c r="BH126" i="4"/>
  <c r="BH127" i="4"/>
  <c r="BH128" i="4"/>
  <c r="BH129" i="4"/>
  <c r="BH130" i="4"/>
  <c r="BH132" i="4"/>
  <c r="BH133" i="4"/>
  <c r="BH134" i="4"/>
  <c r="BH135" i="4"/>
  <c r="BH136" i="4"/>
  <c r="BH137" i="4"/>
  <c r="BH138" i="4"/>
  <c r="BH139" i="4"/>
  <c r="BH140" i="4"/>
  <c r="BH141" i="4"/>
  <c r="BH143" i="4"/>
  <c r="BH144" i="4"/>
  <c r="BH145" i="4"/>
  <c r="BH146" i="4"/>
  <c r="BH147" i="4"/>
  <c r="BH148" i="4"/>
  <c r="BH149" i="4"/>
  <c r="BH150" i="4"/>
  <c r="BH151" i="4"/>
  <c r="BH152" i="4"/>
  <c r="BH153" i="4"/>
  <c r="BH154" i="4"/>
  <c r="BG86" i="4"/>
  <c r="BG87" i="4"/>
  <c r="BG88" i="4"/>
  <c r="BG89" i="4"/>
  <c r="BG90" i="4"/>
  <c r="BG91" i="4"/>
  <c r="BG92" i="4"/>
  <c r="BG94" i="4"/>
  <c r="BG95" i="4"/>
  <c r="BG96" i="4"/>
  <c r="BG97" i="4"/>
  <c r="BG98" i="4"/>
  <c r="BG99" i="4"/>
  <c r="BG100" i="4"/>
  <c r="BG101" i="4"/>
  <c r="BG102" i="4"/>
  <c r="BG103" i="4"/>
  <c r="BG104" i="4"/>
  <c r="BG105" i="4"/>
  <c r="BG106" i="4"/>
  <c r="BG107" i="4"/>
  <c r="BG108" i="4"/>
  <c r="BG109" i="4"/>
  <c r="BG110" i="4"/>
  <c r="BG112" i="4"/>
  <c r="BG113" i="4"/>
  <c r="BG114" i="4"/>
  <c r="BG115" i="4"/>
  <c r="BG116" i="4"/>
  <c r="BG117" i="4"/>
  <c r="BG118" i="4"/>
  <c r="BG119" i="4"/>
  <c r="BG121" i="4"/>
  <c r="BG122" i="4"/>
  <c r="BG123" i="4"/>
  <c r="BG124" i="4"/>
  <c r="BG125" i="4"/>
  <c r="BG126" i="4"/>
  <c r="BG127" i="4"/>
  <c r="BG128" i="4"/>
  <c r="BG129" i="4"/>
  <c r="BG130" i="4"/>
  <c r="BG132" i="4"/>
  <c r="BG133" i="4"/>
  <c r="BG134" i="4"/>
  <c r="BG135" i="4"/>
  <c r="BG136" i="4"/>
  <c r="BG137" i="4"/>
  <c r="BG138" i="4"/>
  <c r="BG139" i="4"/>
  <c r="BG140" i="4"/>
  <c r="BG141" i="4"/>
  <c r="BG143" i="4"/>
  <c r="BG144" i="4"/>
  <c r="BG145" i="4"/>
  <c r="BG146" i="4"/>
  <c r="BG147" i="4"/>
  <c r="BG148" i="4"/>
  <c r="BG149" i="4"/>
  <c r="BG150" i="4"/>
  <c r="BG151" i="4"/>
  <c r="BG152" i="4"/>
  <c r="BG153" i="4"/>
  <c r="BG154" i="4"/>
  <c r="BF86" i="4"/>
  <c r="BF87" i="4"/>
  <c r="BF88" i="4"/>
  <c r="BF89" i="4"/>
  <c r="BF90" i="4"/>
  <c r="BF91" i="4"/>
  <c r="BF92" i="4"/>
  <c r="BF94" i="4"/>
  <c r="BF95" i="4"/>
  <c r="BF96" i="4"/>
  <c r="BF97" i="4"/>
  <c r="BF98" i="4"/>
  <c r="BF99" i="4"/>
  <c r="BF100" i="4"/>
  <c r="BF101" i="4"/>
  <c r="BF102" i="4"/>
  <c r="BF103" i="4"/>
  <c r="BF104" i="4"/>
  <c r="BF105" i="4"/>
  <c r="BF106" i="4"/>
  <c r="BF107" i="4"/>
  <c r="BF108" i="4"/>
  <c r="BF109" i="4"/>
  <c r="BF110" i="4"/>
  <c r="BF112" i="4"/>
  <c r="BF113" i="4"/>
  <c r="BF114" i="4"/>
  <c r="BF115" i="4"/>
  <c r="BF116" i="4"/>
  <c r="BF117" i="4"/>
  <c r="BF118" i="4"/>
  <c r="BF119" i="4"/>
  <c r="BF121" i="4"/>
  <c r="BF122" i="4"/>
  <c r="BF123" i="4"/>
  <c r="BF124" i="4"/>
  <c r="BF125" i="4"/>
  <c r="BF126" i="4"/>
  <c r="BF127" i="4"/>
  <c r="BF128" i="4"/>
  <c r="BF129" i="4"/>
  <c r="BF130" i="4"/>
  <c r="BF132" i="4"/>
  <c r="BF133" i="4"/>
  <c r="BF134" i="4"/>
  <c r="BF135" i="4"/>
  <c r="BF136" i="4"/>
  <c r="BF137" i="4"/>
  <c r="BF138" i="4"/>
  <c r="BF139" i="4"/>
  <c r="BF140" i="4"/>
  <c r="BF141" i="4"/>
  <c r="BF143" i="4"/>
  <c r="BF144" i="4"/>
  <c r="BF145" i="4"/>
  <c r="BF146" i="4"/>
  <c r="BF147" i="4"/>
  <c r="BF148" i="4"/>
  <c r="BF149" i="4"/>
  <c r="BF150" i="4"/>
  <c r="BF151" i="4"/>
  <c r="BF152" i="4"/>
  <c r="BF153" i="4"/>
  <c r="BF154" i="4"/>
  <c r="J86" i="4"/>
  <c r="BE86" i="4" s="1"/>
  <c r="J87" i="4"/>
  <c r="BE87" i="4" s="1"/>
  <c r="J88" i="4"/>
  <c r="BE88" i="4" s="1"/>
  <c r="J89" i="4"/>
  <c r="BE89" i="4"/>
  <c r="J90" i="4"/>
  <c r="BE90" i="4"/>
  <c r="J91" i="4"/>
  <c r="BE91" i="4" s="1"/>
  <c r="J92" i="4"/>
  <c r="BE92" i="4" s="1"/>
  <c r="J94" i="4"/>
  <c r="BE94" i="4" s="1"/>
  <c r="J95" i="4"/>
  <c r="BE95" i="4" s="1"/>
  <c r="J96" i="4"/>
  <c r="BE96" i="4" s="1"/>
  <c r="J97" i="4"/>
  <c r="BE97" i="4"/>
  <c r="J98" i="4"/>
  <c r="BE98" i="4" s="1"/>
  <c r="J99" i="4"/>
  <c r="BE99" i="4" s="1"/>
  <c r="J100" i="4"/>
  <c r="BE100" i="4" s="1"/>
  <c r="J101" i="4"/>
  <c r="BE101" i="4" s="1"/>
  <c r="J102" i="4"/>
  <c r="BE102" i="4" s="1"/>
  <c r="J103" i="4"/>
  <c r="BE103" i="4" s="1"/>
  <c r="J104" i="4"/>
  <c r="BE104" i="4" s="1"/>
  <c r="J105" i="4"/>
  <c r="BE105" i="4" s="1"/>
  <c r="J106" i="4"/>
  <c r="BE106" i="4"/>
  <c r="J107" i="4"/>
  <c r="BE107" i="4" s="1"/>
  <c r="J108" i="4"/>
  <c r="BE108" i="4" s="1"/>
  <c r="J109" i="4"/>
  <c r="BE109" i="4" s="1"/>
  <c r="J110" i="4"/>
  <c r="BE110" i="4"/>
  <c r="J112" i="4"/>
  <c r="BE112" i="4" s="1"/>
  <c r="J113" i="4"/>
  <c r="BE113" i="4" s="1"/>
  <c r="J114" i="4"/>
  <c r="BE114" i="4" s="1"/>
  <c r="J115" i="4"/>
  <c r="BE115" i="4"/>
  <c r="J116" i="4"/>
  <c r="BE116" i="4"/>
  <c r="J117" i="4"/>
  <c r="BE117" i="4" s="1"/>
  <c r="J118" i="4"/>
  <c r="BE118" i="4"/>
  <c r="J119" i="4"/>
  <c r="BE119" i="4" s="1"/>
  <c r="J121" i="4"/>
  <c r="BE121" i="4" s="1"/>
  <c r="J122" i="4"/>
  <c r="BE122" i="4" s="1"/>
  <c r="J123" i="4"/>
  <c r="BE123" i="4" s="1"/>
  <c r="J124" i="4"/>
  <c r="BE124" i="4" s="1"/>
  <c r="J125" i="4"/>
  <c r="BE125" i="4"/>
  <c r="J126" i="4"/>
  <c r="BE126" i="4" s="1"/>
  <c r="J127" i="4"/>
  <c r="BE127" i="4"/>
  <c r="J128" i="4"/>
  <c r="BE128" i="4"/>
  <c r="J129" i="4"/>
  <c r="BE129" i="4" s="1"/>
  <c r="J130" i="4"/>
  <c r="BE130" i="4" s="1"/>
  <c r="J132" i="4"/>
  <c r="BE132" i="4" s="1"/>
  <c r="J133" i="4"/>
  <c r="BE133" i="4" s="1"/>
  <c r="J134" i="4"/>
  <c r="BE134" i="4" s="1"/>
  <c r="J135" i="4"/>
  <c r="BE135" i="4" s="1"/>
  <c r="J136" i="4"/>
  <c r="BE136" i="4" s="1"/>
  <c r="J137" i="4"/>
  <c r="BE137" i="4" s="1"/>
  <c r="J138" i="4"/>
  <c r="BE138" i="4" s="1"/>
  <c r="J139" i="4"/>
  <c r="BE139" i="4" s="1"/>
  <c r="J140" i="4"/>
  <c r="BE140" i="4" s="1"/>
  <c r="J141" i="4"/>
  <c r="BE141" i="4"/>
  <c r="J143" i="4"/>
  <c r="BE143" i="4" s="1"/>
  <c r="J144" i="4"/>
  <c r="BE144" i="4" s="1"/>
  <c r="J145" i="4"/>
  <c r="BE145" i="4" s="1"/>
  <c r="J146" i="4"/>
  <c r="BE146" i="4" s="1"/>
  <c r="J147" i="4"/>
  <c r="BE147" i="4" s="1"/>
  <c r="J148" i="4"/>
  <c r="BE148" i="4" s="1"/>
  <c r="J149" i="4"/>
  <c r="BE149" i="4" s="1"/>
  <c r="J150" i="4"/>
  <c r="BE150" i="4"/>
  <c r="J151" i="4"/>
  <c r="BE151" i="4" s="1"/>
  <c r="J152" i="4"/>
  <c r="BE152" i="4" s="1"/>
  <c r="J153" i="4"/>
  <c r="BE153" i="4" s="1"/>
  <c r="J154" i="4"/>
  <c r="BE154" i="4" s="1"/>
  <c r="AY54" i="1"/>
  <c r="AX54" i="1"/>
  <c r="E18" i="4"/>
  <c r="F80" i="4" s="1"/>
  <c r="J79" i="4"/>
  <c r="F79" i="4"/>
  <c r="J12" i="4"/>
  <c r="J77" i="4" s="1"/>
  <c r="F77" i="4"/>
  <c r="E75" i="4"/>
  <c r="E7" i="4"/>
  <c r="E73" i="4" s="1"/>
  <c r="J51" i="4"/>
  <c r="F51" i="4"/>
  <c r="F49" i="4"/>
  <c r="E47" i="4"/>
  <c r="J18" i="4"/>
  <c r="J17" i="4"/>
  <c r="T209" i="3"/>
  <c r="T210" i="3"/>
  <c r="T211" i="3"/>
  <c r="T212" i="3"/>
  <c r="T213" i="3"/>
  <c r="T214" i="3"/>
  <c r="T215" i="3"/>
  <c r="R209" i="3"/>
  <c r="R210" i="3"/>
  <c r="R211" i="3"/>
  <c r="R212" i="3"/>
  <c r="R213" i="3"/>
  <c r="R214" i="3"/>
  <c r="R215" i="3"/>
  <c r="P209" i="3"/>
  <c r="P210" i="3"/>
  <c r="P211" i="3"/>
  <c r="P212" i="3"/>
  <c r="P213" i="3"/>
  <c r="P214" i="3"/>
  <c r="P215" i="3"/>
  <c r="BK209" i="3"/>
  <c r="BK210" i="3"/>
  <c r="BK211" i="3"/>
  <c r="BK212" i="3"/>
  <c r="BK213" i="3"/>
  <c r="BK214" i="3"/>
  <c r="BK215" i="3"/>
  <c r="T189" i="3"/>
  <c r="T190" i="3"/>
  <c r="T191" i="3"/>
  <c r="T192" i="3"/>
  <c r="T193" i="3"/>
  <c r="T194" i="3"/>
  <c r="T195" i="3"/>
  <c r="T196" i="3"/>
  <c r="T197" i="3"/>
  <c r="T198" i="3"/>
  <c r="T199" i="3"/>
  <c r="T200" i="3"/>
  <c r="T201" i="3"/>
  <c r="T202" i="3"/>
  <c r="T203" i="3"/>
  <c r="T204" i="3"/>
  <c r="T205" i="3"/>
  <c r="T206" i="3"/>
  <c r="T207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203" i="3"/>
  <c r="R204" i="3"/>
  <c r="R205" i="3"/>
  <c r="R206" i="3"/>
  <c r="R207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BK189" i="3"/>
  <c r="BK190" i="3"/>
  <c r="BK191" i="3"/>
  <c r="BK192" i="3"/>
  <c r="BK193" i="3"/>
  <c r="BK194" i="3"/>
  <c r="BK195" i="3"/>
  <c r="BK196" i="3"/>
  <c r="BK197" i="3"/>
  <c r="BK198" i="3"/>
  <c r="BK199" i="3"/>
  <c r="BK200" i="3"/>
  <c r="BK201" i="3"/>
  <c r="BK202" i="3"/>
  <c r="BK203" i="3"/>
  <c r="BK204" i="3"/>
  <c r="BK205" i="3"/>
  <c r="BK206" i="3"/>
  <c r="BK207" i="3"/>
  <c r="T186" i="3"/>
  <c r="T187" i="3"/>
  <c r="R186" i="3"/>
  <c r="R187" i="3"/>
  <c r="P186" i="3"/>
  <c r="P185" i="3" s="1"/>
  <c r="P187" i="3"/>
  <c r="BK186" i="3"/>
  <c r="BK185" i="3" s="1"/>
  <c r="J185" i="3" s="1"/>
  <c r="J64" i="3" s="1"/>
  <c r="BK187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77" i="3"/>
  <c r="R178" i="3"/>
  <c r="R179" i="3"/>
  <c r="R180" i="3"/>
  <c r="R181" i="3"/>
  <c r="R182" i="3"/>
  <c r="R183" i="3"/>
  <c r="R184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BK163" i="3"/>
  <c r="BK164" i="3"/>
  <c r="BK165" i="3"/>
  <c r="BK166" i="3"/>
  <c r="BK167" i="3"/>
  <c r="BK168" i="3"/>
  <c r="BK169" i="3"/>
  <c r="BK170" i="3"/>
  <c r="BK171" i="3"/>
  <c r="BK172" i="3"/>
  <c r="BK173" i="3"/>
  <c r="BK174" i="3"/>
  <c r="BK175" i="3"/>
  <c r="BK176" i="3"/>
  <c r="BK177" i="3"/>
  <c r="BK178" i="3"/>
  <c r="BK179" i="3"/>
  <c r="BK180" i="3"/>
  <c r="BK181" i="3"/>
  <c r="BK182" i="3"/>
  <c r="BK183" i="3"/>
  <c r="BK184" i="3"/>
  <c r="BK162" i="3"/>
  <c r="J162" i="3" s="1"/>
  <c r="J63" i="3" s="1"/>
  <c r="T124" i="3"/>
  <c r="T123" i="3" s="1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R124" i="3"/>
  <c r="R125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BK124" i="3"/>
  <c r="BK125" i="3"/>
  <c r="BK126" i="3"/>
  <c r="BK127" i="3"/>
  <c r="BK128" i="3"/>
  <c r="BK129" i="3"/>
  <c r="BK130" i="3"/>
  <c r="BK131" i="3"/>
  <c r="BK132" i="3"/>
  <c r="BK133" i="3"/>
  <c r="BK134" i="3"/>
  <c r="BK135" i="3"/>
  <c r="BK136" i="3"/>
  <c r="BK137" i="3"/>
  <c r="BK138" i="3"/>
  <c r="BK139" i="3"/>
  <c r="BK140" i="3"/>
  <c r="BK141" i="3"/>
  <c r="BK142" i="3"/>
  <c r="BK143" i="3"/>
  <c r="BK144" i="3"/>
  <c r="BK145" i="3"/>
  <c r="BK146" i="3"/>
  <c r="BK147" i="3"/>
  <c r="BK148" i="3"/>
  <c r="BK149" i="3"/>
  <c r="BK150" i="3"/>
  <c r="BK151" i="3"/>
  <c r="BK152" i="3"/>
  <c r="BK153" i="3"/>
  <c r="BK154" i="3"/>
  <c r="BK155" i="3"/>
  <c r="BK156" i="3"/>
  <c r="BK157" i="3"/>
  <c r="BK158" i="3"/>
  <c r="BK159" i="3"/>
  <c r="BK160" i="3"/>
  <c r="BK161" i="3"/>
  <c r="T120" i="3"/>
  <c r="T121" i="3"/>
  <c r="T122" i="3"/>
  <c r="R120" i="3"/>
  <c r="R121" i="3"/>
  <c r="R122" i="3"/>
  <c r="P120" i="3"/>
  <c r="P121" i="3"/>
  <c r="P122" i="3"/>
  <c r="BK120" i="3"/>
  <c r="BK121" i="3"/>
  <c r="BK122" i="3"/>
  <c r="T117" i="3"/>
  <c r="T118" i="3"/>
  <c r="R117" i="3"/>
  <c r="R118" i="3"/>
  <c r="P117" i="3"/>
  <c r="P116" i="3" s="1"/>
  <c r="P118" i="3"/>
  <c r="BK117" i="3"/>
  <c r="BK116" i="3" s="1"/>
  <c r="J116" i="3" s="1"/>
  <c r="J60" i="3" s="1"/>
  <c r="BK118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P93" i="3"/>
  <c r="P94" i="3"/>
  <c r="P95" i="3"/>
  <c r="P92" i="3" s="1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BK93" i="3"/>
  <c r="BK94" i="3"/>
  <c r="BK95" i="3"/>
  <c r="BK92" i="3" s="1"/>
  <c r="BK96" i="3"/>
  <c r="BK97" i="3"/>
  <c r="BK98" i="3"/>
  <c r="BK99" i="3"/>
  <c r="BK100" i="3"/>
  <c r="BK101" i="3"/>
  <c r="BK102" i="3"/>
  <c r="BK103" i="3"/>
  <c r="BK104" i="3"/>
  <c r="BK105" i="3"/>
  <c r="BK106" i="3"/>
  <c r="BK107" i="3"/>
  <c r="BK108" i="3"/>
  <c r="BK109" i="3"/>
  <c r="BK110" i="3"/>
  <c r="BK111" i="3"/>
  <c r="BK112" i="3"/>
  <c r="BK113" i="3"/>
  <c r="BK114" i="3"/>
  <c r="BK115" i="3"/>
  <c r="T88" i="3"/>
  <c r="T89" i="3"/>
  <c r="T90" i="3"/>
  <c r="R88" i="3"/>
  <c r="R89" i="3"/>
  <c r="R87" i="3" s="1"/>
  <c r="R90" i="3"/>
  <c r="P88" i="3"/>
  <c r="P89" i="3"/>
  <c r="P87" i="3" s="1"/>
  <c r="P90" i="3"/>
  <c r="BK88" i="3"/>
  <c r="BK89" i="3"/>
  <c r="BK87" i="3" s="1"/>
  <c r="BK90" i="3"/>
  <c r="BI88" i="3"/>
  <c r="BI89" i="3"/>
  <c r="BI90" i="3"/>
  <c r="BI93" i="3"/>
  <c r="F34" i="3" s="1"/>
  <c r="BD53" i="1" s="1"/>
  <c r="BI94" i="3"/>
  <c r="BI95" i="3"/>
  <c r="BI96" i="3"/>
  <c r="BI97" i="3"/>
  <c r="BI98" i="3"/>
  <c r="BI99" i="3"/>
  <c r="BI100" i="3"/>
  <c r="BI101" i="3"/>
  <c r="BI102" i="3"/>
  <c r="BI103" i="3"/>
  <c r="BI104" i="3"/>
  <c r="BI105" i="3"/>
  <c r="BI106" i="3"/>
  <c r="BI107" i="3"/>
  <c r="BI108" i="3"/>
  <c r="BI109" i="3"/>
  <c r="BI110" i="3"/>
  <c r="BI111" i="3"/>
  <c r="BI112" i="3"/>
  <c r="BI113" i="3"/>
  <c r="BI114" i="3"/>
  <c r="BI115" i="3"/>
  <c r="BI117" i="3"/>
  <c r="BI118" i="3"/>
  <c r="BI120" i="3"/>
  <c r="BI121" i="3"/>
  <c r="BI122" i="3"/>
  <c r="BI124" i="3"/>
  <c r="BI125" i="3"/>
  <c r="BI126" i="3"/>
  <c r="BI127" i="3"/>
  <c r="BI128" i="3"/>
  <c r="BI129" i="3"/>
  <c r="BI130" i="3"/>
  <c r="BI131" i="3"/>
  <c r="BI132" i="3"/>
  <c r="BI133" i="3"/>
  <c r="BI134" i="3"/>
  <c r="BI135" i="3"/>
  <c r="BI136" i="3"/>
  <c r="BI137" i="3"/>
  <c r="BI138" i="3"/>
  <c r="BI139" i="3"/>
  <c r="BI140" i="3"/>
  <c r="BI141" i="3"/>
  <c r="BI142" i="3"/>
  <c r="BI143" i="3"/>
  <c r="BI144" i="3"/>
  <c r="BI145" i="3"/>
  <c r="BI146" i="3"/>
  <c r="BI147" i="3"/>
  <c r="BI148" i="3"/>
  <c r="BI149" i="3"/>
  <c r="BI150" i="3"/>
  <c r="BI151" i="3"/>
  <c r="BI152" i="3"/>
  <c r="BI153" i="3"/>
  <c r="BI154" i="3"/>
  <c r="BI155" i="3"/>
  <c r="BI156" i="3"/>
  <c r="BI157" i="3"/>
  <c r="BI158" i="3"/>
  <c r="BI159" i="3"/>
  <c r="BI160" i="3"/>
  <c r="BI161" i="3"/>
  <c r="BI163" i="3"/>
  <c r="BI164" i="3"/>
  <c r="BI165" i="3"/>
  <c r="BI166" i="3"/>
  <c r="BI167" i="3"/>
  <c r="BI168" i="3"/>
  <c r="BI169" i="3"/>
  <c r="BI170" i="3"/>
  <c r="BI171" i="3"/>
  <c r="BI172" i="3"/>
  <c r="BI173" i="3"/>
  <c r="BI174" i="3"/>
  <c r="BI175" i="3"/>
  <c r="BI176" i="3"/>
  <c r="BI177" i="3"/>
  <c r="BI178" i="3"/>
  <c r="BI179" i="3"/>
  <c r="BI180" i="3"/>
  <c r="BI181" i="3"/>
  <c r="BI182" i="3"/>
  <c r="BI183" i="3"/>
  <c r="BI184" i="3"/>
  <c r="BI186" i="3"/>
  <c r="BI187" i="3"/>
  <c r="BI189" i="3"/>
  <c r="BI190" i="3"/>
  <c r="BI191" i="3"/>
  <c r="BI192" i="3"/>
  <c r="BI193" i="3"/>
  <c r="BI194" i="3"/>
  <c r="BI195" i="3"/>
  <c r="BI196" i="3"/>
  <c r="BI197" i="3"/>
  <c r="BI198" i="3"/>
  <c r="BI199" i="3"/>
  <c r="BI200" i="3"/>
  <c r="BI201" i="3"/>
  <c r="BI202" i="3"/>
  <c r="BI203" i="3"/>
  <c r="BI204" i="3"/>
  <c r="BI205" i="3"/>
  <c r="BI206" i="3"/>
  <c r="BI207" i="3"/>
  <c r="BI209" i="3"/>
  <c r="BI210" i="3"/>
  <c r="BI211" i="3"/>
  <c r="BI212" i="3"/>
  <c r="BI213" i="3"/>
  <c r="BI214" i="3"/>
  <c r="BI215" i="3"/>
  <c r="BH88" i="3"/>
  <c r="BH89" i="3"/>
  <c r="BH90" i="3"/>
  <c r="BH93" i="3"/>
  <c r="BH94" i="3"/>
  <c r="BH95" i="3"/>
  <c r="BH96" i="3"/>
  <c r="BH97" i="3"/>
  <c r="BH98" i="3"/>
  <c r="BH99" i="3"/>
  <c r="BH100" i="3"/>
  <c r="BH101" i="3"/>
  <c r="BH102" i="3"/>
  <c r="BH103" i="3"/>
  <c r="BH104" i="3"/>
  <c r="BH105" i="3"/>
  <c r="BH106" i="3"/>
  <c r="BH107" i="3"/>
  <c r="BH108" i="3"/>
  <c r="BH109" i="3"/>
  <c r="BH110" i="3"/>
  <c r="BH111" i="3"/>
  <c r="BH112" i="3"/>
  <c r="BH113" i="3"/>
  <c r="BH114" i="3"/>
  <c r="BH115" i="3"/>
  <c r="BH117" i="3"/>
  <c r="BH118" i="3"/>
  <c r="BH120" i="3"/>
  <c r="BH121" i="3"/>
  <c r="BH122" i="3"/>
  <c r="BH124" i="3"/>
  <c r="BH125" i="3"/>
  <c r="BH126" i="3"/>
  <c r="BH127" i="3"/>
  <c r="BH128" i="3"/>
  <c r="BH129" i="3"/>
  <c r="BH130" i="3"/>
  <c r="BH131" i="3"/>
  <c r="BH132" i="3"/>
  <c r="BH133" i="3"/>
  <c r="BH134" i="3"/>
  <c r="BH135" i="3"/>
  <c r="BH136" i="3"/>
  <c r="BH137" i="3"/>
  <c r="BH138" i="3"/>
  <c r="BH139" i="3"/>
  <c r="BH140" i="3"/>
  <c r="BH141" i="3"/>
  <c r="BH142" i="3"/>
  <c r="BH143" i="3"/>
  <c r="BH144" i="3"/>
  <c r="BH145" i="3"/>
  <c r="BH146" i="3"/>
  <c r="BH147" i="3"/>
  <c r="BH148" i="3"/>
  <c r="BH149" i="3"/>
  <c r="BH150" i="3"/>
  <c r="BH151" i="3"/>
  <c r="BH152" i="3"/>
  <c r="BH153" i="3"/>
  <c r="BH154" i="3"/>
  <c r="BH155" i="3"/>
  <c r="BH156" i="3"/>
  <c r="BH157" i="3"/>
  <c r="BH158" i="3"/>
  <c r="BH159" i="3"/>
  <c r="BH160" i="3"/>
  <c r="BH161" i="3"/>
  <c r="BH163" i="3"/>
  <c r="BH164" i="3"/>
  <c r="BH165" i="3"/>
  <c r="BH166" i="3"/>
  <c r="BH167" i="3"/>
  <c r="BH168" i="3"/>
  <c r="BH169" i="3"/>
  <c r="BH170" i="3"/>
  <c r="BH171" i="3"/>
  <c r="BH172" i="3"/>
  <c r="BH173" i="3"/>
  <c r="BH174" i="3"/>
  <c r="BH175" i="3"/>
  <c r="BH176" i="3"/>
  <c r="BH177" i="3"/>
  <c r="BH178" i="3"/>
  <c r="BH179" i="3"/>
  <c r="BH180" i="3"/>
  <c r="BH181" i="3"/>
  <c r="BH182" i="3"/>
  <c r="BH183" i="3"/>
  <c r="BH184" i="3"/>
  <c r="BH186" i="3"/>
  <c r="BH187" i="3"/>
  <c r="BH189" i="3"/>
  <c r="BH190" i="3"/>
  <c r="BH191" i="3"/>
  <c r="BH192" i="3"/>
  <c r="BH193" i="3"/>
  <c r="BH194" i="3"/>
  <c r="BH195" i="3"/>
  <c r="BH196" i="3"/>
  <c r="BH197" i="3"/>
  <c r="BH198" i="3"/>
  <c r="BH199" i="3"/>
  <c r="BH200" i="3"/>
  <c r="BH201" i="3"/>
  <c r="BH202" i="3"/>
  <c r="BH203" i="3"/>
  <c r="BH204" i="3"/>
  <c r="BH205" i="3"/>
  <c r="BH206" i="3"/>
  <c r="BH207" i="3"/>
  <c r="BH209" i="3"/>
  <c r="BH210" i="3"/>
  <c r="BH211" i="3"/>
  <c r="BH212" i="3"/>
  <c r="BH213" i="3"/>
  <c r="BH214" i="3"/>
  <c r="BH215" i="3"/>
  <c r="BG88" i="3"/>
  <c r="BG89" i="3"/>
  <c r="BG90" i="3"/>
  <c r="BG93" i="3"/>
  <c r="BG94" i="3"/>
  <c r="BG95" i="3"/>
  <c r="BG96" i="3"/>
  <c r="BG97" i="3"/>
  <c r="BG98" i="3"/>
  <c r="BG99" i="3"/>
  <c r="BG100" i="3"/>
  <c r="BG101" i="3"/>
  <c r="BG102" i="3"/>
  <c r="BG103" i="3"/>
  <c r="BG104" i="3"/>
  <c r="BG105" i="3"/>
  <c r="BG106" i="3"/>
  <c r="BG107" i="3"/>
  <c r="BG108" i="3"/>
  <c r="BG109" i="3"/>
  <c r="BG110" i="3"/>
  <c r="BG111" i="3"/>
  <c r="BG112" i="3"/>
  <c r="BG113" i="3"/>
  <c r="BG114" i="3"/>
  <c r="BG115" i="3"/>
  <c r="BG117" i="3"/>
  <c r="BG118" i="3"/>
  <c r="BG120" i="3"/>
  <c r="BG121" i="3"/>
  <c r="BG122" i="3"/>
  <c r="BG124" i="3"/>
  <c r="BG125" i="3"/>
  <c r="BG126" i="3"/>
  <c r="BG127" i="3"/>
  <c r="BG128" i="3"/>
  <c r="BG129" i="3"/>
  <c r="BG130" i="3"/>
  <c r="BG131" i="3"/>
  <c r="BG132" i="3"/>
  <c r="BG133" i="3"/>
  <c r="BG134" i="3"/>
  <c r="BG135" i="3"/>
  <c r="BG136" i="3"/>
  <c r="BG137" i="3"/>
  <c r="BG138" i="3"/>
  <c r="BG139" i="3"/>
  <c r="BG140" i="3"/>
  <c r="BG141" i="3"/>
  <c r="BG142" i="3"/>
  <c r="BG143" i="3"/>
  <c r="BG144" i="3"/>
  <c r="BG145" i="3"/>
  <c r="BG146" i="3"/>
  <c r="BG147" i="3"/>
  <c r="BG148" i="3"/>
  <c r="BG149" i="3"/>
  <c r="BG150" i="3"/>
  <c r="BG151" i="3"/>
  <c r="BG152" i="3"/>
  <c r="BG153" i="3"/>
  <c r="BG154" i="3"/>
  <c r="BG155" i="3"/>
  <c r="BG156" i="3"/>
  <c r="BG157" i="3"/>
  <c r="BG158" i="3"/>
  <c r="BG159" i="3"/>
  <c r="BG160" i="3"/>
  <c r="BG161" i="3"/>
  <c r="BG163" i="3"/>
  <c r="BG164" i="3"/>
  <c r="BG165" i="3"/>
  <c r="BG166" i="3"/>
  <c r="BG167" i="3"/>
  <c r="BG168" i="3"/>
  <c r="BG169" i="3"/>
  <c r="BG170" i="3"/>
  <c r="BG171" i="3"/>
  <c r="BG172" i="3"/>
  <c r="BG173" i="3"/>
  <c r="BG174" i="3"/>
  <c r="BG175" i="3"/>
  <c r="BG176" i="3"/>
  <c r="BG177" i="3"/>
  <c r="BG178" i="3"/>
  <c r="BG179" i="3"/>
  <c r="BG180" i="3"/>
  <c r="BG181" i="3"/>
  <c r="BG182" i="3"/>
  <c r="BG183" i="3"/>
  <c r="BG184" i="3"/>
  <c r="BG186" i="3"/>
  <c r="BG187" i="3"/>
  <c r="BG189" i="3"/>
  <c r="BG190" i="3"/>
  <c r="BG191" i="3"/>
  <c r="BG192" i="3"/>
  <c r="BG193" i="3"/>
  <c r="BG194" i="3"/>
  <c r="BG195" i="3"/>
  <c r="BG196" i="3"/>
  <c r="BG197" i="3"/>
  <c r="BG198" i="3"/>
  <c r="BG199" i="3"/>
  <c r="BG200" i="3"/>
  <c r="BG201" i="3"/>
  <c r="BG202" i="3"/>
  <c r="BG203" i="3"/>
  <c r="BG204" i="3"/>
  <c r="BG205" i="3"/>
  <c r="BG206" i="3"/>
  <c r="BG207" i="3"/>
  <c r="BG209" i="3"/>
  <c r="BG210" i="3"/>
  <c r="BG211" i="3"/>
  <c r="BG212" i="3"/>
  <c r="BG213" i="3"/>
  <c r="BG214" i="3"/>
  <c r="BG215" i="3"/>
  <c r="BF88" i="3"/>
  <c r="BF89" i="3"/>
  <c r="BF90" i="3"/>
  <c r="BF93" i="3"/>
  <c r="BF94" i="3"/>
  <c r="BF95" i="3"/>
  <c r="BF96" i="3"/>
  <c r="BF97" i="3"/>
  <c r="BF98" i="3"/>
  <c r="BF99" i="3"/>
  <c r="BF100" i="3"/>
  <c r="BF101" i="3"/>
  <c r="BF102" i="3"/>
  <c r="BF103" i="3"/>
  <c r="BF104" i="3"/>
  <c r="BF105" i="3"/>
  <c r="BF106" i="3"/>
  <c r="BF107" i="3"/>
  <c r="BF108" i="3"/>
  <c r="BF109" i="3"/>
  <c r="BF110" i="3"/>
  <c r="BF111" i="3"/>
  <c r="BF112" i="3"/>
  <c r="BF113" i="3"/>
  <c r="BF114" i="3"/>
  <c r="BF115" i="3"/>
  <c r="BF117" i="3"/>
  <c r="BF118" i="3"/>
  <c r="BF120" i="3"/>
  <c r="BF121" i="3"/>
  <c r="BF122" i="3"/>
  <c r="BF124" i="3"/>
  <c r="BF125" i="3"/>
  <c r="BF126" i="3"/>
  <c r="BF127" i="3"/>
  <c r="BF128" i="3"/>
  <c r="BF129" i="3"/>
  <c r="BF130" i="3"/>
  <c r="BF131" i="3"/>
  <c r="BF132" i="3"/>
  <c r="BF133" i="3"/>
  <c r="BF134" i="3"/>
  <c r="BF135" i="3"/>
  <c r="BF136" i="3"/>
  <c r="BF137" i="3"/>
  <c r="BF138" i="3"/>
  <c r="BF139" i="3"/>
  <c r="BF140" i="3"/>
  <c r="BF141" i="3"/>
  <c r="BF142" i="3"/>
  <c r="BF143" i="3"/>
  <c r="BF144" i="3"/>
  <c r="BF145" i="3"/>
  <c r="BF146" i="3"/>
  <c r="BF147" i="3"/>
  <c r="BF148" i="3"/>
  <c r="BF149" i="3"/>
  <c r="BF150" i="3"/>
  <c r="BF151" i="3"/>
  <c r="BF152" i="3"/>
  <c r="BF153" i="3"/>
  <c r="BF154" i="3"/>
  <c r="BF155" i="3"/>
  <c r="BF156" i="3"/>
  <c r="BF157" i="3"/>
  <c r="BF158" i="3"/>
  <c r="BF159" i="3"/>
  <c r="BF160" i="3"/>
  <c r="BF161" i="3"/>
  <c r="BF163" i="3"/>
  <c r="BF164" i="3"/>
  <c r="BF165" i="3"/>
  <c r="BF166" i="3"/>
  <c r="BF167" i="3"/>
  <c r="BF168" i="3"/>
  <c r="BF169" i="3"/>
  <c r="BF170" i="3"/>
  <c r="BF171" i="3"/>
  <c r="BF172" i="3"/>
  <c r="BF173" i="3"/>
  <c r="BF174" i="3"/>
  <c r="BF175" i="3"/>
  <c r="BF176" i="3"/>
  <c r="BF177" i="3"/>
  <c r="BF178" i="3"/>
  <c r="BF179" i="3"/>
  <c r="BF180" i="3"/>
  <c r="BF181" i="3"/>
  <c r="BF182" i="3"/>
  <c r="BF183" i="3"/>
  <c r="BF184" i="3"/>
  <c r="BF186" i="3"/>
  <c r="BF187" i="3"/>
  <c r="BF189" i="3"/>
  <c r="BF190" i="3"/>
  <c r="BF191" i="3"/>
  <c r="BF192" i="3"/>
  <c r="BF193" i="3"/>
  <c r="BF194" i="3"/>
  <c r="BF195" i="3"/>
  <c r="BF196" i="3"/>
  <c r="BF197" i="3"/>
  <c r="BF198" i="3"/>
  <c r="BF199" i="3"/>
  <c r="BF200" i="3"/>
  <c r="BF201" i="3"/>
  <c r="BF202" i="3"/>
  <c r="BF203" i="3"/>
  <c r="BF204" i="3"/>
  <c r="BF205" i="3"/>
  <c r="BF206" i="3"/>
  <c r="BF207" i="3"/>
  <c r="BF209" i="3"/>
  <c r="BF210" i="3"/>
  <c r="BF211" i="3"/>
  <c r="BF212" i="3"/>
  <c r="BF213" i="3"/>
  <c r="BF214" i="3"/>
  <c r="BF215" i="3"/>
  <c r="J88" i="3"/>
  <c r="BE88" i="3"/>
  <c r="J89" i="3"/>
  <c r="BE89" i="3" s="1"/>
  <c r="J90" i="3"/>
  <c r="BE90" i="3" s="1"/>
  <c r="J93" i="3"/>
  <c r="BE93" i="3"/>
  <c r="J94" i="3"/>
  <c r="BE94" i="3"/>
  <c r="J95" i="3"/>
  <c r="BE95" i="3" s="1"/>
  <c r="J96" i="3"/>
  <c r="BE96" i="3" s="1"/>
  <c r="J97" i="3"/>
  <c r="BE97" i="3"/>
  <c r="J98" i="3"/>
  <c r="BE98" i="3" s="1"/>
  <c r="J99" i="3"/>
  <c r="BE99" i="3"/>
  <c r="J100" i="3"/>
  <c r="BE100" i="3" s="1"/>
  <c r="J101" i="3"/>
  <c r="BE101" i="3" s="1"/>
  <c r="J102" i="3"/>
  <c r="BE102" i="3"/>
  <c r="J103" i="3"/>
  <c r="BE103" i="3"/>
  <c r="J104" i="3"/>
  <c r="BE104" i="3" s="1"/>
  <c r="J105" i="3"/>
  <c r="BE105" i="3" s="1"/>
  <c r="J106" i="3"/>
  <c r="BE106" i="3"/>
  <c r="J107" i="3"/>
  <c r="BE107" i="3" s="1"/>
  <c r="J108" i="3"/>
  <c r="BE108" i="3" s="1"/>
  <c r="J109" i="3"/>
  <c r="BE109" i="3" s="1"/>
  <c r="J110" i="3"/>
  <c r="BE110" i="3" s="1"/>
  <c r="J111" i="3"/>
  <c r="BE111" i="3"/>
  <c r="J112" i="3"/>
  <c r="BE112" i="3" s="1"/>
  <c r="J113" i="3"/>
  <c r="BE113" i="3"/>
  <c r="J114" i="3"/>
  <c r="BE114" i="3" s="1"/>
  <c r="J115" i="3"/>
  <c r="BE115" i="3"/>
  <c r="J117" i="3"/>
  <c r="BE117" i="3" s="1"/>
  <c r="J118" i="3"/>
  <c r="BE118" i="3"/>
  <c r="J120" i="3"/>
  <c r="BE120" i="3" s="1"/>
  <c r="J121" i="3"/>
  <c r="BE121" i="3"/>
  <c r="J122" i="3"/>
  <c r="BE122" i="3" s="1"/>
  <c r="J124" i="3"/>
  <c r="BE124" i="3" s="1"/>
  <c r="J125" i="3"/>
  <c r="BE125" i="3"/>
  <c r="J126" i="3"/>
  <c r="BE126" i="3" s="1"/>
  <c r="J127" i="3"/>
  <c r="BE127" i="3" s="1"/>
  <c r="J128" i="3"/>
  <c r="BE128" i="3"/>
  <c r="J129" i="3"/>
  <c r="BE129" i="3"/>
  <c r="J130" i="3"/>
  <c r="BE130" i="3" s="1"/>
  <c r="J131" i="3"/>
  <c r="BE131" i="3" s="1"/>
  <c r="J132" i="3"/>
  <c r="BE132" i="3"/>
  <c r="J133" i="3"/>
  <c r="BE133" i="3" s="1"/>
  <c r="J134" i="3"/>
  <c r="BE134" i="3"/>
  <c r="J135" i="3"/>
  <c r="BE135" i="3" s="1"/>
  <c r="J136" i="3"/>
  <c r="BE136" i="3"/>
  <c r="J137" i="3"/>
  <c r="BE137" i="3"/>
  <c r="J138" i="3"/>
  <c r="BE138" i="3"/>
  <c r="J139" i="3"/>
  <c r="BE139" i="3" s="1"/>
  <c r="J140" i="3"/>
  <c r="BE140" i="3" s="1"/>
  <c r="J141" i="3"/>
  <c r="BE141" i="3"/>
  <c r="J142" i="3"/>
  <c r="BE142" i="3" s="1"/>
  <c r="J143" i="3"/>
  <c r="BE143" i="3" s="1"/>
  <c r="J144" i="3"/>
  <c r="BE144" i="3" s="1"/>
  <c r="J145" i="3"/>
  <c r="BE145" i="3"/>
  <c r="J146" i="3"/>
  <c r="BE146" i="3"/>
  <c r="J147" i="3"/>
  <c r="BE147" i="3" s="1"/>
  <c r="J148" i="3"/>
  <c r="BE148" i="3"/>
  <c r="J149" i="3"/>
  <c r="BE149" i="3" s="1"/>
  <c r="J150" i="3"/>
  <c r="BE150" i="3"/>
  <c r="J151" i="3"/>
  <c r="BE151" i="3" s="1"/>
  <c r="J152" i="3"/>
  <c r="BE152" i="3"/>
  <c r="J153" i="3"/>
  <c r="BE153" i="3" s="1"/>
  <c r="J154" i="3"/>
  <c r="BE154" i="3"/>
  <c r="J155" i="3"/>
  <c r="BE155" i="3" s="1"/>
  <c r="J156" i="3"/>
  <c r="BE156" i="3" s="1"/>
  <c r="J157" i="3"/>
  <c r="BE157" i="3"/>
  <c r="J158" i="3"/>
  <c r="BE158" i="3" s="1"/>
  <c r="J159" i="3"/>
  <c r="BE159" i="3" s="1"/>
  <c r="J160" i="3"/>
  <c r="BE160" i="3"/>
  <c r="J161" i="3"/>
  <c r="BE161" i="3"/>
  <c r="J163" i="3"/>
  <c r="BE163" i="3" s="1"/>
  <c r="J164" i="3"/>
  <c r="BE164" i="3" s="1"/>
  <c r="J165" i="3"/>
  <c r="BE165" i="3"/>
  <c r="J166" i="3"/>
  <c r="BE166" i="3" s="1"/>
  <c r="J167" i="3"/>
  <c r="BE167" i="3"/>
  <c r="J168" i="3"/>
  <c r="BE168" i="3" s="1"/>
  <c r="J169" i="3"/>
  <c r="BE169" i="3"/>
  <c r="J170" i="3"/>
  <c r="BE170" i="3"/>
  <c r="J171" i="3"/>
  <c r="BE171" i="3"/>
  <c r="J172" i="3"/>
  <c r="BE172" i="3" s="1"/>
  <c r="J173" i="3"/>
  <c r="BE173" i="3" s="1"/>
  <c r="J174" i="3"/>
  <c r="BE174" i="3"/>
  <c r="J175" i="3"/>
  <c r="BE175" i="3" s="1"/>
  <c r="J176" i="3"/>
  <c r="BE176" i="3" s="1"/>
  <c r="J177" i="3"/>
  <c r="BE177" i="3" s="1"/>
  <c r="J178" i="3"/>
  <c r="BE178" i="3"/>
  <c r="J179" i="3"/>
  <c r="BE179" i="3"/>
  <c r="J180" i="3"/>
  <c r="BE180" i="3" s="1"/>
  <c r="J181" i="3"/>
  <c r="BE181" i="3"/>
  <c r="J182" i="3"/>
  <c r="BE182" i="3" s="1"/>
  <c r="J183" i="3"/>
  <c r="BE183" i="3"/>
  <c r="J184" i="3"/>
  <c r="BE184" i="3" s="1"/>
  <c r="J186" i="3"/>
  <c r="BE186" i="3"/>
  <c r="J187" i="3"/>
  <c r="BE187" i="3" s="1"/>
  <c r="J189" i="3"/>
  <c r="BE189" i="3"/>
  <c r="J190" i="3"/>
  <c r="BE190" i="3" s="1"/>
  <c r="J191" i="3"/>
  <c r="BE191" i="3" s="1"/>
  <c r="J192" i="3"/>
  <c r="BE192" i="3"/>
  <c r="J193" i="3"/>
  <c r="BE193" i="3" s="1"/>
  <c r="J194" i="3"/>
  <c r="BE194" i="3" s="1"/>
  <c r="J195" i="3"/>
  <c r="BE195" i="3"/>
  <c r="J196" i="3"/>
  <c r="BE196" i="3"/>
  <c r="J197" i="3"/>
  <c r="BE197" i="3" s="1"/>
  <c r="J198" i="3"/>
  <c r="BE198" i="3" s="1"/>
  <c r="J199" i="3"/>
  <c r="BE199" i="3" s="1"/>
  <c r="J200" i="3"/>
  <c r="BE200" i="3" s="1"/>
  <c r="J201" i="3"/>
  <c r="BE201" i="3"/>
  <c r="J202" i="3"/>
  <c r="BE202" i="3" s="1"/>
  <c r="J203" i="3"/>
  <c r="BE203" i="3"/>
  <c r="J204" i="3"/>
  <c r="BE204" i="3"/>
  <c r="J205" i="3"/>
  <c r="BE205" i="3"/>
  <c r="J206" i="3"/>
  <c r="BE206" i="3" s="1"/>
  <c r="J207" i="3"/>
  <c r="BE207" i="3" s="1"/>
  <c r="J209" i="3"/>
  <c r="BE209" i="3"/>
  <c r="J210" i="3"/>
  <c r="BE210" i="3" s="1"/>
  <c r="J211" i="3"/>
  <c r="BE211" i="3" s="1"/>
  <c r="J212" i="3"/>
  <c r="BE212" i="3" s="1"/>
  <c r="J213" i="3"/>
  <c r="BE213" i="3"/>
  <c r="J214" i="3"/>
  <c r="BE214" i="3"/>
  <c r="J215" i="3"/>
  <c r="BE215" i="3" s="1"/>
  <c r="AY53" i="1"/>
  <c r="AX53" i="1"/>
  <c r="E18" i="3"/>
  <c r="J82" i="3"/>
  <c r="F82" i="3"/>
  <c r="J12" i="3"/>
  <c r="J80" i="3" s="1"/>
  <c r="F80" i="3"/>
  <c r="E78" i="3"/>
  <c r="E7" i="3"/>
  <c r="E76" i="3" s="1"/>
  <c r="J51" i="3"/>
  <c r="F51" i="3"/>
  <c r="F49" i="3"/>
  <c r="E47" i="3"/>
  <c r="J18" i="3"/>
  <c r="J17" i="3"/>
  <c r="T170" i="2"/>
  <c r="T171" i="2"/>
  <c r="T172" i="2"/>
  <c r="T173" i="2"/>
  <c r="T174" i="2"/>
  <c r="T175" i="2"/>
  <c r="T176" i="2"/>
  <c r="T177" i="2"/>
  <c r="T178" i="2"/>
  <c r="T179" i="2"/>
  <c r="T180" i="2"/>
  <c r="R170" i="2"/>
  <c r="R171" i="2"/>
  <c r="R172" i="2"/>
  <c r="R173" i="2"/>
  <c r="R174" i="2"/>
  <c r="R175" i="2"/>
  <c r="R176" i="2"/>
  <c r="R177" i="2"/>
  <c r="R178" i="2"/>
  <c r="R179" i="2"/>
  <c r="R180" i="2"/>
  <c r="P170" i="2"/>
  <c r="P171" i="2"/>
  <c r="P172" i="2"/>
  <c r="P173" i="2"/>
  <c r="P174" i="2"/>
  <c r="P175" i="2"/>
  <c r="P176" i="2"/>
  <c r="P177" i="2"/>
  <c r="P178" i="2"/>
  <c r="P179" i="2"/>
  <c r="P180" i="2"/>
  <c r="BK170" i="2"/>
  <c r="BK171" i="2"/>
  <c r="BK172" i="2"/>
  <c r="BK173" i="2"/>
  <c r="BK174" i="2"/>
  <c r="BK175" i="2"/>
  <c r="BK176" i="2"/>
  <c r="BK177" i="2"/>
  <c r="BK178" i="2"/>
  <c r="BK179" i="2"/>
  <c r="BK180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BK156" i="2"/>
  <c r="BK157" i="2"/>
  <c r="BK158" i="2"/>
  <c r="BK159" i="2"/>
  <c r="BK160" i="2"/>
  <c r="BK161" i="2"/>
  <c r="BK162" i="2"/>
  <c r="BK163" i="2"/>
  <c r="BK164" i="2"/>
  <c r="BK165" i="2"/>
  <c r="BK166" i="2"/>
  <c r="BK167" i="2"/>
  <c r="BK168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BK143" i="2"/>
  <c r="BK144" i="2"/>
  <c r="BK145" i="2"/>
  <c r="BK146" i="2"/>
  <c r="BK147" i="2"/>
  <c r="BK148" i="2"/>
  <c r="BK149" i="2"/>
  <c r="BK150" i="2"/>
  <c r="BK151" i="2"/>
  <c r="BK152" i="2"/>
  <c r="BK153" i="2"/>
  <c r="BK154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BK129" i="2"/>
  <c r="BK130" i="2"/>
  <c r="BK131" i="2"/>
  <c r="BK132" i="2"/>
  <c r="BK133" i="2"/>
  <c r="BK134" i="2"/>
  <c r="BK135" i="2"/>
  <c r="BK136" i="2"/>
  <c r="BK137" i="2"/>
  <c r="BK138" i="2"/>
  <c r="BK139" i="2"/>
  <c r="BK140" i="2"/>
  <c r="BK141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BK114" i="2"/>
  <c r="BK115" i="2"/>
  <c r="BK116" i="2"/>
  <c r="BK117" i="2"/>
  <c r="BK118" i="2"/>
  <c r="BK119" i="2"/>
  <c r="BK120" i="2"/>
  <c r="BK121" i="2"/>
  <c r="BK122" i="2"/>
  <c r="BK123" i="2"/>
  <c r="BK124" i="2"/>
  <c r="BK125" i="2"/>
  <c r="BK126" i="2"/>
  <c r="BK127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BK86" i="2"/>
  <c r="BK87" i="2"/>
  <c r="BK88" i="2"/>
  <c r="BK89" i="2"/>
  <c r="BK90" i="2"/>
  <c r="BK91" i="2"/>
  <c r="BK92" i="2"/>
  <c r="BK93" i="2"/>
  <c r="BK94" i="2"/>
  <c r="BK95" i="2"/>
  <c r="BK96" i="2"/>
  <c r="BK97" i="2"/>
  <c r="BK98" i="2"/>
  <c r="BK99" i="2"/>
  <c r="BK100" i="2"/>
  <c r="BK101" i="2"/>
  <c r="BK102" i="2"/>
  <c r="BK103" i="2"/>
  <c r="BK104" i="2"/>
  <c r="BK105" i="2"/>
  <c r="BK106" i="2"/>
  <c r="BK107" i="2"/>
  <c r="BK108" i="2"/>
  <c r="BK109" i="2"/>
  <c r="BK110" i="2"/>
  <c r="BK111" i="2"/>
  <c r="BK112" i="2"/>
  <c r="BI86" i="2"/>
  <c r="BI87" i="2"/>
  <c r="BI88" i="2"/>
  <c r="BI89" i="2"/>
  <c r="BI90" i="2"/>
  <c r="BI91" i="2"/>
  <c r="BI92" i="2"/>
  <c r="BI93" i="2"/>
  <c r="BI94" i="2"/>
  <c r="BI95" i="2"/>
  <c r="BI96" i="2"/>
  <c r="BI97" i="2"/>
  <c r="BI98" i="2"/>
  <c r="BI99" i="2"/>
  <c r="BI100" i="2"/>
  <c r="BI101" i="2"/>
  <c r="BI102" i="2"/>
  <c r="BI103" i="2"/>
  <c r="BI104" i="2"/>
  <c r="BI105" i="2"/>
  <c r="BI106" i="2"/>
  <c r="BI107" i="2"/>
  <c r="BI108" i="2"/>
  <c r="BI109" i="2"/>
  <c r="BI110" i="2"/>
  <c r="BI111" i="2"/>
  <c r="BI112" i="2"/>
  <c r="BI114" i="2"/>
  <c r="BI115" i="2"/>
  <c r="BI116" i="2"/>
  <c r="BI117" i="2"/>
  <c r="BI118" i="2"/>
  <c r="BI119" i="2"/>
  <c r="BI120" i="2"/>
  <c r="BI121" i="2"/>
  <c r="BI122" i="2"/>
  <c r="BI123" i="2"/>
  <c r="BI124" i="2"/>
  <c r="BI125" i="2"/>
  <c r="BI126" i="2"/>
  <c r="BI127" i="2"/>
  <c r="BI129" i="2"/>
  <c r="BI130" i="2"/>
  <c r="BI131" i="2"/>
  <c r="BI132" i="2"/>
  <c r="BI133" i="2"/>
  <c r="BI134" i="2"/>
  <c r="BI135" i="2"/>
  <c r="BI136" i="2"/>
  <c r="BI137" i="2"/>
  <c r="BI138" i="2"/>
  <c r="BI139" i="2"/>
  <c r="BI140" i="2"/>
  <c r="BI141" i="2"/>
  <c r="BI143" i="2"/>
  <c r="BI144" i="2"/>
  <c r="BI145" i="2"/>
  <c r="BI146" i="2"/>
  <c r="BI147" i="2"/>
  <c r="BI148" i="2"/>
  <c r="BI149" i="2"/>
  <c r="BI150" i="2"/>
  <c r="BI151" i="2"/>
  <c r="BI152" i="2"/>
  <c r="BI153" i="2"/>
  <c r="BI154" i="2"/>
  <c r="BI156" i="2"/>
  <c r="BI157" i="2"/>
  <c r="BI158" i="2"/>
  <c r="BI159" i="2"/>
  <c r="BI160" i="2"/>
  <c r="BI161" i="2"/>
  <c r="BI162" i="2"/>
  <c r="BI163" i="2"/>
  <c r="BI164" i="2"/>
  <c r="BI165" i="2"/>
  <c r="BI166" i="2"/>
  <c r="BI167" i="2"/>
  <c r="BI168" i="2"/>
  <c r="BI170" i="2"/>
  <c r="BI171" i="2"/>
  <c r="BI172" i="2"/>
  <c r="BI173" i="2"/>
  <c r="BI174" i="2"/>
  <c r="BI175" i="2"/>
  <c r="BI176" i="2"/>
  <c r="BI177" i="2"/>
  <c r="BI178" i="2"/>
  <c r="BI179" i="2"/>
  <c r="BI180" i="2"/>
  <c r="BH86" i="2"/>
  <c r="BH87" i="2"/>
  <c r="BH88" i="2"/>
  <c r="BH89" i="2"/>
  <c r="BH90" i="2"/>
  <c r="BH91" i="2"/>
  <c r="BH92" i="2"/>
  <c r="BH93" i="2"/>
  <c r="BH94" i="2"/>
  <c r="BH95" i="2"/>
  <c r="BH96" i="2"/>
  <c r="BH97" i="2"/>
  <c r="BH98" i="2"/>
  <c r="BH99" i="2"/>
  <c r="BH100" i="2"/>
  <c r="BH101" i="2"/>
  <c r="BH102" i="2"/>
  <c r="BH103" i="2"/>
  <c r="BH104" i="2"/>
  <c r="BH105" i="2"/>
  <c r="BH106" i="2"/>
  <c r="BH107" i="2"/>
  <c r="BH108" i="2"/>
  <c r="BH109" i="2"/>
  <c r="BH110" i="2"/>
  <c r="BH111" i="2"/>
  <c r="BH112" i="2"/>
  <c r="BH114" i="2"/>
  <c r="BH115" i="2"/>
  <c r="BH116" i="2"/>
  <c r="BH117" i="2"/>
  <c r="BH118" i="2"/>
  <c r="BH119" i="2"/>
  <c r="BH120" i="2"/>
  <c r="BH121" i="2"/>
  <c r="BH122" i="2"/>
  <c r="BH123" i="2"/>
  <c r="BH124" i="2"/>
  <c r="BH125" i="2"/>
  <c r="BH126" i="2"/>
  <c r="BH127" i="2"/>
  <c r="BH129" i="2"/>
  <c r="BH130" i="2"/>
  <c r="BH131" i="2"/>
  <c r="BH132" i="2"/>
  <c r="BH133" i="2"/>
  <c r="BH134" i="2"/>
  <c r="BH135" i="2"/>
  <c r="BH136" i="2"/>
  <c r="BH137" i="2"/>
  <c r="BH138" i="2"/>
  <c r="BH139" i="2"/>
  <c r="BH140" i="2"/>
  <c r="BH141" i="2"/>
  <c r="BH143" i="2"/>
  <c r="BH144" i="2"/>
  <c r="BH145" i="2"/>
  <c r="BH146" i="2"/>
  <c r="BH147" i="2"/>
  <c r="BH148" i="2"/>
  <c r="BH149" i="2"/>
  <c r="BH150" i="2"/>
  <c r="BH151" i="2"/>
  <c r="BH152" i="2"/>
  <c r="BH153" i="2"/>
  <c r="BH154" i="2"/>
  <c r="BH156" i="2"/>
  <c r="BH157" i="2"/>
  <c r="BH158" i="2"/>
  <c r="BH159" i="2"/>
  <c r="BH160" i="2"/>
  <c r="BH161" i="2"/>
  <c r="BH162" i="2"/>
  <c r="BH163" i="2"/>
  <c r="BH164" i="2"/>
  <c r="BH165" i="2"/>
  <c r="BH166" i="2"/>
  <c r="BH167" i="2"/>
  <c r="BH168" i="2"/>
  <c r="BH170" i="2"/>
  <c r="BH171" i="2"/>
  <c r="BH172" i="2"/>
  <c r="BH173" i="2"/>
  <c r="BH174" i="2"/>
  <c r="BH175" i="2"/>
  <c r="BH176" i="2"/>
  <c r="BH177" i="2"/>
  <c r="BH178" i="2"/>
  <c r="BH179" i="2"/>
  <c r="BH180" i="2"/>
  <c r="BG86" i="2"/>
  <c r="BG87" i="2"/>
  <c r="BG88" i="2"/>
  <c r="BG89" i="2"/>
  <c r="BG90" i="2"/>
  <c r="BG91" i="2"/>
  <c r="BG92" i="2"/>
  <c r="BG93" i="2"/>
  <c r="BG94" i="2"/>
  <c r="BG95" i="2"/>
  <c r="BG96" i="2"/>
  <c r="BG97" i="2"/>
  <c r="BG98" i="2"/>
  <c r="BG99" i="2"/>
  <c r="BG100" i="2"/>
  <c r="BG101" i="2"/>
  <c r="BG102" i="2"/>
  <c r="BG103" i="2"/>
  <c r="BG104" i="2"/>
  <c r="BG105" i="2"/>
  <c r="BG106" i="2"/>
  <c r="BG107" i="2"/>
  <c r="BG108" i="2"/>
  <c r="BG109" i="2"/>
  <c r="BG110" i="2"/>
  <c r="BG111" i="2"/>
  <c r="BG112" i="2"/>
  <c r="BG114" i="2"/>
  <c r="BG115" i="2"/>
  <c r="BG116" i="2"/>
  <c r="BG117" i="2"/>
  <c r="BG118" i="2"/>
  <c r="BG119" i="2"/>
  <c r="BG120" i="2"/>
  <c r="BG121" i="2"/>
  <c r="BG122" i="2"/>
  <c r="BG123" i="2"/>
  <c r="BG124" i="2"/>
  <c r="BG125" i="2"/>
  <c r="BG126" i="2"/>
  <c r="BG127" i="2"/>
  <c r="BG129" i="2"/>
  <c r="BG130" i="2"/>
  <c r="BG131" i="2"/>
  <c r="BG132" i="2"/>
  <c r="BG133" i="2"/>
  <c r="BG134" i="2"/>
  <c r="BG135" i="2"/>
  <c r="BG136" i="2"/>
  <c r="BG137" i="2"/>
  <c r="BG138" i="2"/>
  <c r="BG139" i="2"/>
  <c r="BG140" i="2"/>
  <c r="BG141" i="2"/>
  <c r="BG143" i="2"/>
  <c r="BG144" i="2"/>
  <c r="BG145" i="2"/>
  <c r="BG146" i="2"/>
  <c r="BG147" i="2"/>
  <c r="BG148" i="2"/>
  <c r="BG149" i="2"/>
  <c r="BG150" i="2"/>
  <c r="BG151" i="2"/>
  <c r="BG152" i="2"/>
  <c r="BG153" i="2"/>
  <c r="BG154" i="2"/>
  <c r="BG156" i="2"/>
  <c r="BG157" i="2"/>
  <c r="BG158" i="2"/>
  <c r="BG159" i="2"/>
  <c r="BG160" i="2"/>
  <c r="BG161" i="2"/>
  <c r="BG162" i="2"/>
  <c r="BG163" i="2"/>
  <c r="BG164" i="2"/>
  <c r="BG165" i="2"/>
  <c r="BG166" i="2"/>
  <c r="BG167" i="2"/>
  <c r="BG168" i="2"/>
  <c r="BG170" i="2"/>
  <c r="BG171" i="2"/>
  <c r="BG172" i="2"/>
  <c r="BG173" i="2"/>
  <c r="BG174" i="2"/>
  <c r="BG175" i="2"/>
  <c r="BG176" i="2"/>
  <c r="BG177" i="2"/>
  <c r="BG178" i="2"/>
  <c r="BG179" i="2"/>
  <c r="BG180" i="2"/>
  <c r="BF86" i="2"/>
  <c r="BF87" i="2"/>
  <c r="BF88" i="2"/>
  <c r="BF89" i="2"/>
  <c r="BF90" i="2"/>
  <c r="BF91" i="2"/>
  <c r="BF92" i="2"/>
  <c r="BF93" i="2"/>
  <c r="BF94" i="2"/>
  <c r="BF95" i="2"/>
  <c r="BF96" i="2"/>
  <c r="BF97" i="2"/>
  <c r="BF98" i="2"/>
  <c r="BF99" i="2"/>
  <c r="BF100" i="2"/>
  <c r="BF101" i="2"/>
  <c r="BF102" i="2"/>
  <c r="BF103" i="2"/>
  <c r="BF104" i="2"/>
  <c r="BF105" i="2"/>
  <c r="BF106" i="2"/>
  <c r="BF107" i="2"/>
  <c r="BF108" i="2"/>
  <c r="BF109" i="2"/>
  <c r="BF110" i="2"/>
  <c r="BF111" i="2"/>
  <c r="BF112" i="2"/>
  <c r="BF114" i="2"/>
  <c r="BF115" i="2"/>
  <c r="BF116" i="2"/>
  <c r="BF117" i="2"/>
  <c r="BF118" i="2"/>
  <c r="BF119" i="2"/>
  <c r="BF120" i="2"/>
  <c r="BF121" i="2"/>
  <c r="BF122" i="2"/>
  <c r="BF123" i="2"/>
  <c r="BF124" i="2"/>
  <c r="BF125" i="2"/>
  <c r="BF126" i="2"/>
  <c r="BF127" i="2"/>
  <c r="BF129" i="2"/>
  <c r="BF130" i="2"/>
  <c r="BF131" i="2"/>
  <c r="BF132" i="2"/>
  <c r="BF133" i="2"/>
  <c r="BF134" i="2"/>
  <c r="BF135" i="2"/>
  <c r="BF136" i="2"/>
  <c r="BF137" i="2"/>
  <c r="BF138" i="2"/>
  <c r="BF139" i="2"/>
  <c r="BF140" i="2"/>
  <c r="BF141" i="2"/>
  <c r="BF143" i="2"/>
  <c r="BF144" i="2"/>
  <c r="BF145" i="2"/>
  <c r="BF146" i="2"/>
  <c r="BF147" i="2"/>
  <c r="BF148" i="2"/>
  <c r="BF149" i="2"/>
  <c r="BF150" i="2"/>
  <c r="BF151" i="2"/>
  <c r="BF152" i="2"/>
  <c r="BF153" i="2"/>
  <c r="BF154" i="2"/>
  <c r="BF156" i="2"/>
  <c r="BF157" i="2"/>
  <c r="BF158" i="2"/>
  <c r="BF159" i="2"/>
  <c r="BF160" i="2"/>
  <c r="BF161" i="2"/>
  <c r="BF162" i="2"/>
  <c r="BF163" i="2"/>
  <c r="BF164" i="2"/>
  <c r="BF165" i="2"/>
  <c r="BF166" i="2"/>
  <c r="BF167" i="2"/>
  <c r="BF168" i="2"/>
  <c r="BF170" i="2"/>
  <c r="BF171" i="2"/>
  <c r="BF172" i="2"/>
  <c r="BF173" i="2"/>
  <c r="BF174" i="2"/>
  <c r="BF175" i="2"/>
  <c r="BF176" i="2"/>
  <c r="BF177" i="2"/>
  <c r="BF178" i="2"/>
  <c r="BF179" i="2"/>
  <c r="BF180" i="2"/>
  <c r="J86" i="2"/>
  <c r="BE86" i="2" s="1"/>
  <c r="J87" i="2"/>
  <c r="BE87" i="2" s="1"/>
  <c r="J88" i="2"/>
  <c r="BE88" i="2"/>
  <c r="J89" i="2"/>
  <c r="BE89" i="2" s="1"/>
  <c r="J90" i="2"/>
  <c r="BE90" i="2" s="1"/>
  <c r="J91" i="2"/>
  <c r="BE91" i="2" s="1"/>
  <c r="J92" i="2"/>
  <c r="BE92" i="2"/>
  <c r="J93" i="2"/>
  <c r="BE93" i="2" s="1"/>
  <c r="J94" i="2"/>
  <c r="BE94" i="2" s="1"/>
  <c r="J95" i="2"/>
  <c r="BE95" i="2" s="1"/>
  <c r="J96" i="2"/>
  <c r="BE96" i="2" s="1"/>
  <c r="J97" i="2"/>
  <c r="BE97" i="2" s="1"/>
  <c r="J98" i="2"/>
  <c r="BE98" i="2" s="1"/>
  <c r="J99" i="2"/>
  <c r="BE99" i="2" s="1"/>
  <c r="J100" i="2"/>
  <c r="BE100" i="2" s="1"/>
  <c r="J101" i="2"/>
  <c r="BE101" i="2" s="1"/>
  <c r="J102" i="2"/>
  <c r="BE102" i="2" s="1"/>
  <c r="J103" i="2"/>
  <c r="BE103" i="2" s="1"/>
  <c r="J104" i="2"/>
  <c r="BE104" i="2" s="1"/>
  <c r="J105" i="2"/>
  <c r="BE105" i="2" s="1"/>
  <c r="J106" i="2"/>
  <c r="BE106" i="2" s="1"/>
  <c r="J107" i="2"/>
  <c r="BE107" i="2" s="1"/>
  <c r="J108" i="2"/>
  <c r="BE108" i="2" s="1"/>
  <c r="J109" i="2"/>
  <c r="BE109" i="2" s="1"/>
  <c r="J110" i="2"/>
  <c r="BE110" i="2" s="1"/>
  <c r="J111" i="2"/>
  <c r="BE111" i="2" s="1"/>
  <c r="J112" i="2"/>
  <c r="BE112" i="2" s="1"/>
  <c r="J114" i="2"/>
  <c r="BE114" i="2" s="1"/>
  <c r="J115" i="2"/>
  <c r="BE115" i="2" s="1"/>
  <c r="J116" i="2"/>
  <c r="BE116" i="2" s="1"/>
  <c r="J117" i="2"/>
  <c r="BE117" i="2" s="1"/>
  <c r="J118" i="2"/>
  <c r="BE118" i="2" s="1"/>
  <c r="J119" i="2"/>
  <c r="BE119" i="2" s="1"/>
  <c r="J120" i="2"/>
  <c r="BE120" i="2" s="1"/>
  <c r="J121" i="2"/>
  <c r="BE121" i="2" s="1"/>
  <c r="J122" i="2"/>
  <c r="BE122" i="2" s="1"/>
  <c r="J123" i="2"/>
  <c r="BE123" i="2" s="1"/>
  <c r="J124" i="2"/>
  <c r="BE124" i="2" s="1"/>
  <c r="J125" i="2"/>
  <c r="BE125" i="2" s="1"/>
  <c r="J126" i="2"/>
  <c r="BE126" i="2" s="1"/>
  <c r="J127" i="2"/>
  <c r="BE127" i="2" s="1"/>
  <c r="J129" i="2"/>
  <c r="BE129" i="2" s="1"/>
  <c r="J130" i="2"/>
  <c r="BE130" i="2" s="1"/>
  <c r="J131" i="2"/>
  <c r="BE131" i="2" s="1"/>
  <c r="J132" i="2"/>
  <c r="BE132" i="2" s="1"/>
  <c r="J133" i="2"/>
  <c r="BE133" i="2" s="1"/>
  <c r="J134" i="2"/>
  <c r="BE134" i="2" s="1"/>
  <c r="J135" i="2"/>
  <c r="BE135" i="2" s="1"/>
  <c r="J136" i="2"/>
  <c r="BE136" i="2" s="1"/>
  <c r="J137" i="2"/>
  <c r="BE137" i="2" s="1"/>
  <c r="J138" i="2"/>
  <c r="BE138" i="2" s="1"/>
  <c r="J139" i="2"/>
  <c r="BE139" i="2" s="1"/>
  <c r="J140" i="2"/>
  <c r="BE140" i="2" s="1"/>
  <c r="J141" i="2"/>
  <c r="BE141" i="2" s="1"/>
  <c r="J143" i="2"/>
  <c r="BE143" i="2" s="1"/>
  <c r="J144" i="2"/>
  <c r="BE144" i="2" s="1"/>
  <c r="J145" i="2"/>
  <c r="BE145" i="2" s="1"/>
  <c r="J146" i="2"/>
  <c r="BE146" i="2" s="1"/>
  <c r="J147" i="2"/>
  <c r="BE147" i="2" s="1"/>
  <c r="J148" i="2"/>
  <c r="BE148" i="2" s="1"/>
  <c r="J149" i="2"/>
  <c r="BE149" i="2" s="1"/>
  <c r="J150" i="2"/>
  <c r="BE150" i="2"/>
  <c r="J151" i="2"/>
  <c r="BE151" i="2" s="1"/>
  <c r="J152" i="2"/>
  <c r="BE152" i="2" s="1"/>
  <c r="J153" i="2"/>
  <c r="BE153" i="2" s="1"/>
  <c r="J154" i="2"/>
  <c r="BE154" i="2" s="1"/>
  <c r="J156" i="2"/>
  <c r="BE156" i="2" s="1"/>
  <c r="J157" i="2"/>
  <c r="BE157" i="2" s="1"/>
  <c r="J158" i="2"/>
  <c r="BE158" i="2" s="1"/>
  <c r="J159" i="2"/>
  <c r="BE159" i="2" s="1"/>
  <c r="J160" i="2"/>
  <c r="BE160" i="2" s="1"/>
  <c r="J161" i="2"/>
  <c r="BE161" i="2" s="1"/>
  <c r="J162" i="2"/>
  <c r="BE162" i="2" s="1"/>
  <c r="J163" i="2"/>
  <c r="BE163" i="2" s="1"/>
  <c r="J164" i="2"/>
  <c r="BE164" i="2" s="1"/>
  <c r="J165" i="2"/>
  <c r="BE165" i="2" s="1"/>
  <c r="J166" i="2"/>
  <c r="BE166" i="2" s="1"/>
  <c r="J167" i="2"/>
  <c r="BE167" i="2" s="1"/>
  <c r="J168" i="2"/>
  <c r="BE168" i="2" s="1"/>
  <c r="J170" i="2"/>
  <c r="BE170" i="2" s="1"/>
  <c r="J171" i="2"/>
  <c r="BE171" i="2" s="1"/>
  <c r="J172" i="2"/>
  <c r="BE172" i="2" s="1"/>
  <c r="J173" i="2"/>
  <c r="BE173" i="2" s="1"/>
  <c r="J174" i="2"/>
  <c r="BE174" i="2" s="1"/>
  <c r="J175" i="2"/>
  <c r="BE175" i="2" s="1"/>
  <c r="J176" i="2"/>
  <c r="BE176" i="2" s="1"/>
  <c r="J177" i="2"/>
  <c r="BE177" i="2" s="1"/>
  <c r="J178" i="2"/>
  <c r="BE178" i="2" s="1"/>
  <c r="J179" i="2"/>
  <c r="BE179" i="2" s="1"/>
  <c r="J180" i="2"/>
  <c r="BE180" i="2" s="1"/>
  <c r="AY52" i="1"/>
  <c r="AX52" i="1"/>
  <c r="E18" i="2"/>
  <c r="F80" i="2"/>
  <c r="J79" i="2"/>
  <c r="F79" i="2"/>
  <c r="J12" i="2"/>
  <c r="J77" i="2" s="1"/>
  <c r="F77" i="2"/>
  <c r="E75" i="2"/>
  <c r="E7" i="2"/>
  <c r="E73" i="2" s="1"/>
  <c r="F52" i="2"/>
  <c r="J51" i="2"/>
  <c r="F51" i="2"/>
  <c r="F49" i="2"/>
  <c r="E47" i="2"/>
  <c r="E45" i="2"/>
  <c r="J18" i="2"/>
  <c r="J17" i="2"/>
  <c r="AS51" i="1"/>
  <c r="L47" i="1"/>
  <c r="AM46" i="1"/>
  <c r="L46" i="1"/>
  <c r="AM44" i="1"/>
  <c r="L44" i="1"/>
  <c r="L42" i="1"/>
  <c r="L41" i="1"/>
  <c r="F34" i="6" l="1"/>
  <c r="BD56" i="1" s="1"/>
  <c r="BK104" i="5"/>
  <c r="J104" i="5" s="1"/>
  <c r="J60" i="5" s="1"/>
  <c r="T104" i="5"/>
  <c r="P104" i="5"/>
  <c r="F31" i="5"/>
  <c r="BA55" i="1" s="1"/>
  <c r="R104" i="5"/>
  <c r="R85" i="5"/>
  <c r="P131" i="4"/>
  <c r="R142" i="4"/>
  <c r="BK120" i="4"/>
  <c r="J120" i="4" s="1"/>
  <c r="J61" i="4" s="1"/>
  <c r="T93" i="4"/>
  <c r="R85" i="2"/>
  <c r="BK113" i="2"/>
  <c r="J113" i="2" s="1"/>
  <c r="J59" i="2" s="1"/>
  <c r="R169" i="2"/>
  <c r="R155" i="2"/>
  <c r="F33" i="2"/>
  <c r="BC52" i="1" s="1"/>
  <c r="F31" i="2"/>
  <c r="BA52" i="1" s="1"/>
  <c r="P113" i="2"/>
  <c r="J49" i="3"/>
  <c r="J30" i="3"/>
  <c r="AV53" i="1" s="1"/>
  <c r="F30" i="5"/>
  <c r="AZ55" i="1" s="1"/>
  <c r="BK85" i="2"/>
  <c r="R92" i="3"/>
  <c r="T116" i="3"/>
  <c r="P123" i="3"/>
  <c r="T185" i="3"/>
  <c r="T208" i="3"/>
  <c r="F52" i="4"/>
  <c r="T85" i="4"/>
  <c r="BK131" i="4"/>
  <c r="J131" i="4" s="1"/>
  <c r="J62" i="4" s="1"/>
  <c r="R98" i="5"/>
  <c r="R129" i="5"/>
  <c r="F33" i="6"/>
  <c r="BC56" i="1" s="1"/>
  <c r="BK103" i="6"/>
  <c r="P103" i="6"/>
  <c r="P102" i="6" s="1"/>
  <c r="R147" i="6"/>
  <c r="J49" i="5"/>
  <c r="BK155" i="2"/>
  <c r="J155" i="2" s="1"/>
  <c r="J62" i="2" s="1"/>
  <c r="T155" i="2"/>
  <c r="BK169" i="2"/>
  <c r="J169" i="2" s="1"/>
  <c r="J63" i="2" s="1"/>
  <c r="P111" i="4"/>
  <c r="E73" i="5"/>
  <c r="F80" i="5"/>
  <c r="P98" i="5"/>
  <c r="BK108" i="5"/>
  <c r="J108" i="5" s="1"/>
  <c r="J61" i="5" s="1"/>
  <c r="T108" i="5"/>
  <c r="F52" i="6"/>
  <c r="P89" i="6"/>
  <c r="P147" i="6"/>
  <c r="P144" i="6" s="1"/>
  <c r="T159" i="6"/>
  <c r="T144" i="6" s="1"/>
  <c r="T169" i="2"/>
  <c r="P129" i="5"/>
  <c r="BK95" i="6"/>
  <c r="J95" i="6" s="1"/>
  <c r="J59" i="6" s="1"/>
  <c r="BK147" i="6"/>
  <c r="J147" i="6" s="1"/>
  <c r="J64" i="6" s="1"/>
  <c r="F32" i="2"/>
  <c r="BB52" i="1" s="1"/>
  <c r="J31" i="2"/>
  <c r="AW52" i="1" s="1"/>
  <c r="F34" i="2"/>
  <c r="BD52" i="1" s="1"/>
  <c r="R142" i="2"/>
  <c r="P169" i="2"/>
  <c r="E45" i="4"/>
  <c r="BK85" i="4"/>
  <c r="J85" i="4" s="1"/>
  <c r="J58" i="4" s="1"/>
  <c r="T111" i="4"/>
  <c r="T120" i="4"/>
  <c r="J31" i="5"/>
  <c r="AW55" i="1" s="1"/>
  <c r="T103" i="6"/>
  <c r="T102" i="6" s="1"/>
  <c r="P159" i="6"/>
  <c r="T128" i="2"/>
  <c r="BK111" i="4"/>
  <c r="J111" i="4" s="1"/>
  <c r="J60" i="4" s="1"/>
  <c r="R111" i="4"/>
  <c r="R120" i="4"/>
  <c r="T129" i="5"/>
  <c r="F32" i="6"/>
  <c r="BB56" i="1" s="1"/>
  <c r="BK89" i="6"/>
  <c r="T89" i="6"/>
  <c r="T88" i="6" s="1"/>
  <c r="T95" i="6"/>
  <c r="T155" i="6"/>
  <c r="R116" i="3"/>
  <c r="P93" i="4"/>
  <c r="P140" i="5"/>
  <c r="R140" i="5"/>
  <c r="J31" i="6"/>
  <c r="AW56" i="1" s="1"/>
  <c r="R159" i="6"/>
  <c r="R144" i="6" s="1"/>
  <c r="R87" i="6" s="1"/>
  <c r="T87" i="3"/>
  <c r="T92" i="3"/>
  <c r="P95" i="6"/>
  <c r="J85" i="2"/>
  <c r="J58" i="2" s="1"/>
  <c r="J30" i="2"/>
  <c r="AV52" i="1" s="1"/>
  <c r="F30" i="2"/>
  <c r="AZ52" i="1" s="1"/>
  <c r="F83" i="3"/>
  <c r="F52" i="3"/>
  <c r="F30" i="4"/>
  <c r="AZ54" i="1" s="1"/>
  <c r="J30" i="4"/>
  <c r="AV54" i="1" s="1"/>
  <c r="F33" i="4"/>
  <c r="BC54" i="1" s="1"/>
  <c r="J49" i="2"/>
  <c r="BK128" i="2"/>
  <c r="J128" i="2" s="1"/>
  <c r="J60" i="2" s="1"/>
  <c r="P142" i="2"/>
  <c r="T142" i="2"/>
  <c r="J31" i="3"/>
  <c r="AW53" i="1" s="1"/>
  <c r="F31" i="3"/>
  <c r="BA53" i="1" s="1"/>
  <c r="R119" i="3"/>
  <c r="BK123" i="3"/>
  <c r="J123" i="3" s="1"/>
  <c r="J62" i="3" s="1"/>
  <c r="P162" i="3"/>
  <c r="R208" i="3"/>
  <c r="F32" i="4"/>
  <c r="BB54" i="1" s="1"/>
  <c r="BK93" i="4"/>
  <c r="R131" i="4"/>
  <c r="BK85" i="5"/>
  <c r="P108" i="5"/>
  <c r="T140" i="5"/>
  <c r="T113" i="2"/>
  <c r="E45" i="3"/>
  <c r="BK188" i="3"/>
  <c r="J188" i="3" s="1"/>
  <c r="J65" i="3" s="1"/>
  <c r="P208" i="3"/>
  <c r="F34" i="4"/>
  <c r="BD54" i="1" s="1"/>
  <c r="P142" i="4"/>
  <c r="F34" i="5"/>
  <c r="BD55" i="1" s="1"/>
  <c r="T98" i="5"/>
  <c r="P85" i="2"/>
  <c r="R128" i="2"/>
  <c r="J87" i="3"/>
  <c r="J57" i="3" s="1"/>
  <c r="BK119" i="3"/>
  <c r="J119" i="3" s="1"/>
  <c r="J61" i="3" s="1"/>
  <c r="T188" i="3"/>
  <c r="BK208" i="3"/>
  <c r="J208" i="3" s="1"/>
  <c r="J66" i="3" s="1"/>
  <c r="R85" i="4"/>
  <c r="R93" i="4"/>
  <c r="F33" i="5"/>
  <c r="BC55" i="1" s="1"/>
  <c r="BK98" i="5"/>
  <c r="J98" i="5" s="1"/>
  <c r="J59" i="5" s="1"/>
  <c r="BK129" i="5"/>
  <c r="J129" i="5" s="1"/>
  <c r="J62" i="5" s="1"/>
  <c r="J89" i="6"/>
  <c r="J58" i="6" s="1"/>
  <c r="BK88" i="6"/>
  <c r="F32" i="3"/>
  <c r="BB53" i="1" s="1"/>
  <c r="BK102" i="6"/>
  <c r="J102" i="6" s="1"/>
  <c r="J60" i="6" s="1"/>
  <c r="J103" i="6"/>
  <c r="J61" i="6" s="1"/>
  <c r="R162" i="3"/>
  <c r="R188" i="3"/>
  <c r="P155" i="2"/>
  <c r="T119" i="3"/>
  <c r="T91" i="3" s="1"/>
  <c r="P85" i="4"/>
  <c r="T131" i="4"/>
  <c r="T84" i="4" s="1"/>
  <c r="T142" i="4"/>
  <c r="J30" i="5"/>
  <c r="AV55" i="1" s="1"/>
  <c r="AT55" i="1" s="1"/>
  <c r="J30" i="6"/>
  <c r="AV56" i="1" s="1"/>
  <c r="AT56" i="1" s="1"/>
  <c r="R113" i="2"/>
  <c r="BK142" i="2"/>
  <c r="J142" i="2" s="1"/>
  <c r="J61" i="2" s="1"/>
  <c r="F33" i="3"/>
  <c r="BC53" i="1" s="1"/>
  <c r="T162" i="3"/>
  <c r="P188" i="3"/>
  <c r="P120" i="4"/>
  <c r="P85" i="5"/>
  <c r="BK144" i="6"/>
  <c r="J144" i="6" s="1"/>
  <c r="J62" i="6" s="1"/>
  <c r="J92" i="3"/>
  <c r="J59" i="3" s="1"/>
  <c r="F32" i="5"/>
  <c r="BB55" i="1" s="1"/>
  <c r="T85" i="2"/>
  <c r="P128" i="2"/>
  <c r="F30" i="3"/>
  <c r="AZ53" i="1" s="1"/>
  <c r="P119" i="3"/>
  <c r="P91" i="3" s="1"/>
  <c r="P86" i="3" s="1"/>
  <c r="AU53" i="1" s="1"/>
  <c r="R123" i="3"/>
  <c r="R185" i="3"/>
  <c r="J31" i="4"/>
  <c r="AW54" i="1" s="1"/>
  <c r="F31" i="4"/>
  <c r="BA54" i="1" s="1"/>
  <c r="BK142" i="4"/>
  <c r="J142" i="4" s="1"/>
  <c r="J63" i="4" s="1"/>
  <c r="T85" i="5"/>
  <c r="R108" i="5"/>
  <c r="BK140" i="5"/>
  <c r="J140" i="5" s="1"/>
  <c r="J63" i="5" s="1"/>
  <c r="F30" i="6"/>
  <c r="AZ56" i="1" s="1"/>
  <c r="F31" i="6"/>
  <c r="BA56" i="1" s="1"/>
  <c r="J49" i="4"/>
  <c r="J49" i="6"/>
  <c r="AT53" i="1" l="1"/>
  <c r="T87" i="6"/>
  <c r="P84" i="5"/>
  <c r="P83" i="5" s="1"/>
  <c r="AU55" i="1" s="1"/>
  <c r="R84" i="5"/>
  <c r="R83" i="5" s="1"/>
  <c r="T84" i="5"/>
  <c r="T83" i="5" s="1"/>
  <c r="R84" i="4"/>
  <c r="R83" i="4" s="1"/>
  <c r="R84" i="2"/>
  <c r="R83" i="2" s="1"/>
  <c r="AT52" i="1"/>
  <c r="BD51" i="1"/>
  <c r="W30" i="1" s="1"/>
  <c r="BC51" i="1"/>
  <c r="W29" i="1" s="1"/>
  <c r="P88" i="6"/>
  <c r="P87" i="6" s="1"/>
  <c r="AU56" i="1" s="1"/>
  <c r="T83" i="4"/>
  <c r="BB51" i="1"/>
  <c r="AX51" i="1" s="1"/>
  <c r="P84" i="4"/>
  <c r="P83" i="4" s="1"/>
  <c r="AU54" i="1" s="1"/>
  <c r="R91" i="3"/>
  <c r="R86" i="3" s="1"/>
  <c r="T86" i="3"/>
  <c r="BA51" i="1"/>
  <c r="AW51" i="1" s="1"/>
  <c r="AK27" i="1" s="1"/>
  <c r="T84" i="2"/>
  <c r="T83" i="2" s="1"/>
  <c r="J93" i="4"/>
  <c r="J59" i="4" s="1"/>
  <c r="BK84" i="4"/>
  <c r="BK87" i="6"/>
  <c r="J87" i="6" s="1"/>
  <c r="J88" i="6"/>
  <c r="J57" i="6" s="1"/>
  <c r="BK91" i="3"/>
  <c r="AZ51" i="1"/>
  <c r="BK84" i="2"/>
  <c r="J85" i="5"/>
  <c r="J58" i="5" s="1"/>
  <c r="BK84" i="5"/>
  <c r="P84" i="2"/>
  <c r="P83" i="2" s="1"/>
  <c r="AU52" i="1" s="1"/>
  <c r="AT54" i="1"/>
  <c r="AU51" i="1" l="1"/>
  <c r="AY51" i="1"/>
  <c r="W28" i="1"/>
  <c r="W27" i="1"/>
  <c r="J84" i="4"/>
  <c r="J57" i="4" s="1"/>
  <c r="BK83" i="4"/>
  <c r="J83" i="4" s="1"/>
  <c r="J84" i="5"/>
  <c r="J57" i="5" s="1"/>
  <c r="BK83" i="5"/>
  <c r="J83" i="5" s="1"/>
  <c r="J91" i="3"/>
  <c r="J58" i="3" s="1"/>
  <c r="BK86" i="3"/>
  <c r="J86" i="3" s="1"/>
  <c r="J56" i="6"/>
  <c r="J27" i="6"/>
  <c r="J84" i="2"/>
  <c r="J57" i="2" s="1"/>
  <c r="BK83" i="2"/>
  <c r="J83" i="2" s="1"/>
  <c r="W26" i="1"/>
  <c r="AV51" i="1"/>
  <c r="J56" i="3" l="1"/>
  <c r="J27" i="3"/>
  <c r="J36" i="6"/>
  <c r="AG56" i="1"/>
  <c r="AN56" i="1" s="1"/>
  <c r="AK26" i="1"/>
  <c r="AT51" i="1"/>
  <c r="J27" i="5"/>
  <c r="J56" i="5"/>
  <c r="J56" i="2"/>
  <c r="J27" i="2"/>
  <c r="J56" i="4"/>
  <c r="J27" i="4"/>
  <c r="AG55" i="1" l="1"/>
  <c r="AN55" i="1" s="1"/>
  <c r="J36" i="5"/>
  <c r="AG54" i="1"/>
  <c r="AN54" i="1" s="1"/>
  <c r="J36" i="4"/>
  <c r="J36" i="2"/>
  <c r="AG52" i="1"/>
  <c r="J36" i="3"/>
  <c r="AG53" i="1"/>
  <c r="AN53" i="1" s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<sst xmlns="http://schemas.openxmlformats.org/spreadsheetml/2006/main" count="7430" uniqueCount="1554">
  <si>
    <t>úprava dveřního otvoru, výměna dveří za nové -EW 15DP, 1X SAMOZAVÍRAČ   -  pro dopravu jednotek VZT, otvor výšky 2250mm,  - vysazení rámu, vybourání  zárubní, zvětšení dveřního otvoru, osazení překladu a nových dveří, vnitřní omítka, malba</t>
  </si>
  <si>
    <t>-1824652459</t>
  </si>
  <si>
    <t>M025</t>
  </si>
  <si>
    <t>provedení a začištění prostupu stěnou - DN25, osazení chráničky, zatmelení, oprava omítky, malba (2,0m2)</t>
  </si>
  <si>
    <t>-653919151</t>
  </si>
  <si>
    <t>M026</t>
  </si>
  <si>
    <t>otevření, zazdění instal. Šachty po výšce šířky min. 300 mm</t>
  </si>
  <si>
    <t>1504620850</t>
  </si>
  <si>
    <t>M027</t>
  </si>
  <si>
    <t>demontáž a montáž SDK, GKF podhledu, včetně ocel. kce, zatmelení, zabroušení, výmalba - 100%</t>
  </si>
  <si>
    <t>-568936127</t>
  </si>
  <si>
    <t>M028</t>
  </si>
  <si>
    <t>revizní dvířka v podhledu SDK - 600x600</t>
  </si>
  <si>
    <t>-969619130</t>
  </si>
  <si>
    <t>M029</t>
  </si>
  <si>
    <t>revizní dvířka v podhledu SDK - 600x400</t>
  </si>
  <si>
    <t>1712715127</t>
  </si>
  <si>
    <t>M030</t>
  </si>
  <si>
    <t>prostup stěnou vč. Zapravení, POŽÁRNÍ UCPÁVKA EI30</t>
  </si>
  <si>
    <t>-1050179171</t>
  </si>
  <si>
    <t>66238526</t>
  </si>
  <si>
    <t>M031</t>
  </si>
  <si>
    <t>demontáž a zpětná montáž střechy, po osazení VZT jednotek</t>
  </si>
  <si>
    <t>1879797088</t>
  </si>
  <si>
    <t>M032</t>
  </si>
  <si>
    <t>demontáž tahokovu</t>
  </si>
  <si>
    <t>824372896</t>
  </si>
  <si>
    <t>M033</t>
  </si>
  <si>
    <t>otevření střechy, zvětšení prostupu střechou, zapravení izolace průchodky (komínku) ke střeše</t>
  </si>
  <si>
    <t>-1541018523</t>
  </si>
  <si>
    <t>M035</t>
  </si>
  <si>
    <t>Protipožární ucpávky -  POŽÁRNÍ UCPÁVKA EI30</t>
  </si>
  <si>
    <t>1810095088</t>
  </si>
  <si>
    <t>VRN2</t>
  </si>
  <si>
    <t xml:space="preserve">  Příprava staveniště</t>
  </si>
  <si>
    <t>020001000</t>
  </si>
  <si>
    <t>Příprava staveniště</t>
  </si>
  <si>
    <t>…</t>
  </si>
  <si>
    <t>691384086</t>
  </si>
  <si>
    <t>VRN3</t>
  </si>
  <si>
    <t xml:space="preserve">  Zařízení staveniště</t>
  </si>
  <si>
    <t>030001000</t>
  </si>
  <si>
    <t>-1580894760</t>
  </si>
  <si>
    <t>031002000</t>
  </si>
  <si>
    <t>Související práce pro zařízení staveniště</t>
  </si>
  <si>
    <t>-1907773233</t>
  </si>
  <si>
    <t>032103000</t>
  </si>
  <si>
    <t>Náklady na stavební buňky</t>
  </si>
  <si>
    <t>609123545</t>
  </si>
  <si>
    <t>034002000</t>
  </si>
  <si>
    <t>Zabezpečení staveniště</t>
  </si>
  <si>
    <t>1796478699</t>
  </si>
  <si>
    <t>039002000</t>
  </si>
  <si>
    <t>Zrušení zařízení staveniště</t>
  </si>
  <si>
    <t>-1879208238</t>
  </si>
  <si>
    <t>039103000</t>
  </si>
  <si>
    <t>Rozebrání, bourání a odvoz zařízení staveniště</t>
  </si>
  <si>
    <t>-2067386706</t>
  </si>
  <si>
    <t>VRN PC002</t>
  </si>
  <si>
    <t xml:space="preserve"> Přikrytí a stěhování nábytku</t>
  </si>
  <si>
    <t>-1531227718</t>
  </si>
  <si>
    <t>VRN4</t>
  </si>
  <si>
    <t xml:space="preserve">  Inženýrská činnost</t>
  </si>
  <si>
    <t>042002000</t>
  </si>
  <si>
    <t>Posudky</t>
  </si>
  <si>
    <t>1416836789</t>
  </si>
  <si>
    <t>043002000</t>
  </si>
  <si>
    <t>Zkoušky a ostatní měření</t>
  </si>
  <si>
    <t>954840049</t>
  </si>
  <si>
    <t>044002000</t>
  </si>
  <si>
    <t>Revize</t>
  </si>
  <si>
    <t>-1392430640</t>
  </si>
  <si>
    <t>VRN7</t>
  </si>
  <si>
    <t xml:space="preserve">  Provozní vlivy</t>
  </si>
  <si>
    <t>070001000</t>
  </si>
  <si>
    <t>Provozní vlivy</t>
  </si>
  <si>
    <t>-1891395351</t>
  </si>
  <si>
    <t>079002000</t>
  </si>
  <si>
    <t>Ostatní provozní vlivy</t>
  </si>
  <si>
    <t>959356137</t>
  </si>
  <si>
    <t>VRN PC001</t>
  </si>
  <si>
    <t>Provoz investora</t>
  </si>
  <si>
    <t>...</t>
  </si>
  <si>
    <t>824119525</t>
  </si>
  <si>
    <t>VRN9</t>
  </si>
  <si>
    <t xml:space="preserve">  Ostatní náklady</t>
  </si>
  <si>
    <t>494998508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</si>
  <si>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</si>
  <si>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</si>
  <si>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</si>
  <si>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</si>
  <si>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</si>
  <si>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</si>
  <si>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</si>
  <si>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</si>
  <si>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</si>
  <si>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</si>
  <si>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</si>
  <si>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</si>
  <si>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</si>
  <si>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</si>
  <si>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</si>
  <si>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</si>
  <si>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</si>
  <si>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</si>
  <si>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</si>
  <si>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</si>
  <si>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</si>
  <si>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</si>
  <si>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</si>
  <si>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</si>
  <si>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</si>
  <si>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</si>
  <si>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</si>
  <si>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</si>
  <si>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</si>
  <si>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</si>
  <si>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</si>
  <si>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</si>
  <si>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</si>
  <si>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</si>
  <si>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</si>
  <si>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</si>
  <si>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</si>
  <si>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</si>
  <si>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</si>
  <si>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</si>
  <si>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</si>
  <si>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</si>
  <si>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</si>
  <si>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</si>
  <si>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</si>
  <si>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</si>
  <si>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</si>
  <si>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</si>
  <si>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</si>
  <si>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</si>
  <si>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</si>
  <si>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</si>
  <si>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</si>
  <si>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</si>
  <si>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</si>
  <si>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</si>
  <si>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</si>
  <si>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</si>
  <si>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</si>
  <si>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</si>
  <si>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</si>
  <si>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</si>
  <si>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</si>
  <si>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</si>
  <si>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</si>
  <si>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</si>
  <si>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</si>
  <si>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</si>
  <si>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</si>
  <si>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</si>
  <si>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</si>
  <si>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</si>
  <si>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</si>
  <si>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</si>
  <si>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</si>
  <si>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</si>
  <si>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</si>
  <si>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</si>
  <si>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</si>
  <si>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</si>
  <si>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</si>
  <si>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</si>
  <si>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</si>
  <si>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</si>
  <si>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</si>
  <si>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</si>
  <si>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</si>
  <si>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</si>
  <si>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</si>
  <si>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</si>
  <si>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</si>
  <si>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</si>
  <si>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</si>
  <si>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</si>
  <si>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</si>
  <si>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</si>
  <si>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</si>
  <si>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</si>
  <si>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</si>
  <si>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</si>
  <si>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</si>
  <si>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</si>
  <si>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</si>
  <si>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</si>
  <si>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</si>
  <si>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</si>
  <si>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</si>
  <si>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</si>
  <si>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</si>
  <si>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</si>
  <si>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</si>
  <si>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</si>
  <si>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</si>
  <si>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</si>
  <si>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</si>
  <si>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</si>
  <si>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</si>
  <si>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</si>
  <si>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</si>
  <si>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</si>
  <si>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</si>
  <si>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</si>
  <si>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</si>
  <si>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</si>
  <si>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</si>
  <si>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</si>
  <si>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</si>
  <si>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</si>
  <si>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</si>
  <si>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</si>
  <si>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</si>
  <si>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</si>
  <si>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</si>
  <si>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</si>
  <si>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</si>
  <si>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</si>
  <si>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</si>
  <si>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</si>
  <si>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</si>
  <si>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</si>
  <si>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</si>
  <si>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</si>
  <si>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</si>
  <si>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</si>
  <si>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</si>
  <si>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</si>
  <si>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</si>
  <si>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</si>
  <si>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</si>
  <si>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</si>
  <si>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</si>
  <si>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</si>
  <si>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</si>
  <si>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</si>
  <si>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</si>
  <si>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</si>
  <si>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</si>
  <si>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</si>
  <si>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</si>
  <si>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</si>
  <si>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</si>
  <si>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</si>
  <si>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</si>
  <si>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</si>
  <si>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</si>
  <si>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</si>
  <si>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</si>
  <si>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</si>
  <si>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</si>
  <si>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</si>
  <si>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</si>
  <si>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</si>
  <si>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</si>
  <si>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</si>
  <si>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</si>
  <si>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</si>
  <si>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</si>
  <si>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</si>
  <si>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</si>
  <si>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</si>
  <si>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</si>
  <si>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</si>
  <si>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</si>
  <si>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</si>
  <si>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</si>
  <si>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</si>
  <si>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</si>
  <si>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</si>
  <si>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{fa6810ab-9923-44d7-b9e1-d3efc31704cd}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</si>
  <si>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</si>
  <si>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</si>
  <si>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</si>
  <si>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</si>
  <si>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</si>
  <si>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</si>
  <si>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</si>
  <si>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</si>
  <si>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TP1747022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</si>
  <si>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</si>
  <si>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</si>
  <si>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Rozšíření VZT a klimatizace v prostorách knihovny a sálu objektu K-TRIO</t>
  </si>
  <si>
    <t>KSO:</t>
  </si>
  <si>
    <t/>
  </si>
  <si>
    <t>CC-CZ:</t>
  </si>
  <si>
    <t>Místo:</t>
  </si>
  <si>
    <t>Ostrava</t>
  </si>
  <si>
    <t>Datum:</t>
  </si>
  <si>
    <t>Zadavatel:</t>
  </si>
  <si>
    <t>IČ:</t>
  </si>
  <si>
    <t>Statutární město Ostrava, městský obvod Ostrava-Ji</t>
  </si>
  <si>
    <t>DIČ:</t>
  </si>
  <si>
    <t>Uchazeč:</t>
  </si>
  <si>
    <t>Vyplň údaj</t>
  </si>
  <si>
    <t>Projektant:</t>
  </si>
  <si>
    <t>Air Technology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</si>
  <si>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</si>
  <si>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</si>
  <si>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</si>
  <si>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</si>
  <si>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</si>
  <si>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</si>
  <si>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</si>
  <si>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</si>
  <si>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</si>
  <si>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</si>
  <si>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</si>
  <si>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</si>
  <si>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</si>
  <si>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</si>
  <si>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</si>
  <si>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</si>
  <si>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</si>
  <si>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</si>
  <si>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</si>
  <si>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</si>
  <si>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</si>
  <si>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</si>
  <si>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</si>
  <si>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</si>
  <si>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</si>
  <si>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</si>
  <si>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</si>
  <si>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</si>
  <si>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</si>
  <si>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</si>
  <si>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</si>
  <si>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</si>
  <si>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</si>
  <si>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</si>
  <si>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</si>
  <si>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</si>
  <si>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</si>
  <si>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</si>
  <si>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</si>
  <si>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</si>
  <si>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</si>
  <si>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D.1.4.b</t>
  </si>
  <si>
    <t>Zařízení pro ochlazování staveb</t>
  </si>
  <si>
    <t>STA</t>
  </si>
  <si>
    <t>1</t>
  </si>
  <si>
    <t>{dcdbf558-6c46-43bc-99b1-08e58ad19533}</t>
  </si>
  <si>
    <t>2</t>
  </si>
  <si>
    <t>D.1.4.c</t>
  </si>
  <si>
    <t>Zařízení vzduchotechniky</t>
  </si>
  <si>
    <t>{7a225d9b-6d09-4c77-842b-465af74d8560}</t>
  </si>
  <si>
    <t>D.1.4.d</t>
  </si>
  <si>
    <t>Silnoproudá elektrotechnika</t>
  </si>
  <si>
    <t>{2b34a110-e916-4238-9b43-ce8fbf6b234f}</t>
  </si>
  <si>
    <t>D.1.4.e</t>
  </si>
  <si>
    <t>Měření a regulace</t>
  </si>
  <si>
    <t>{cf1e2e15-3333-410b-8634-6d539238ce20}</t>
  </si>
  <si>
    <t>SO</t>
  </si>
  <si>
    <t>Stavební část</t>
  </si>
  <si>
    <t>{f2ea3cea-bf00-47e2-ba05-d394b2d41572}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</si>
  <si>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</si>
  <si>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</si>
  <si>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</si>
  <si>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</si>
  <si>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</si>
  <si>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</si>
  <si>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</si>
  <si>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D.1.4.b - Zařízení pro ochlazování staveb</t>
  </si>
  <si>
    <t>REKAPITULACE ČLENĚNÍ SOUPISU PRACÍ</t>
  </si>
  <si>
    <t>Kód dílu - Popis</t>
  </si>
  <si>
    <t>Cena celkem [CZK]</t>
  </si>
  <si>
    <t>Náklady soupisu celkem</t>
  </si>
  <si>
    <t>-1</t>
  </si>
  <si>
    <t>PSV -   PSV</t>
  </si>
  <si>
    <t xml:space="preserve">    7518 -   CHL10</t>
  </si>
  <si>
    <t xml:space="preserve">    7519 -   CHL11</t>
  </si>
  <si>
    <t xml:space="preserve">    7520 -   CHL12</t>
  </si>
  <si>
    <t xml:space="preserve">    7521 -   CHL13</t>
  </si>
  <si>
    <t xml:space="preserve">    7522 -   CHL 14</t>
  </si>
  <si>
    <t xml:space="preserve">    7523 -   CHL15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</si>
  <si>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</si>
  <si>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</si>
  <si>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</si>
  <si>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</si>
  <si>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</si>
  <si>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</si>
  <si>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</si>
  <si>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</si>
  <si>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</si>
  <si>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</si>
  <si>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</si>
  <si>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</si>
  <si>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</si>
  <si>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</si>
  <si>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</si>
  <si>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ROZPOCET</t>
  </si>
  <si>
    <t>7518</t>
  </si>
  <si>
    <t xml:space="preserve">  CHL10</t>
  </si>
  <si>
    <t>M</t>
  </si>
  <si>
    <t>M235</t>
  </si>
  <si>
    <t>ks</t>
  </si>
  <si>
    <t>8</t>
  </si>
  <si>
    <t>4</t>
  </si>
  <si>
    <t>-1424667204</t>
  </si>
  <si>
    <t>-1452269141</t>
  </si>
  <si>
    <t>3</t>
  </si>
  <si>
    <t>-311756933</t>
  </si>
  <si>
    <t>1248091471</t>
  </si>
  <si>
    <t>5</t>
  </si>
  <si>
    <t>M236</t>
  </si>
  <si>
    <t>-301395534</t>
  </si>
  <si>
    <t>6</t>
  </si>
  <si>
    <t>-1641651917</t>
  </si>
  <si>
    <t>7</t>
  </si>
  <si>
    <t>-1692322079</t>
  </si>
  <si>
    <t>M237</t>
  </si>
  <si>
    <t>Podkladní gumový blok</t>
  </si>
  <si>
    <t>1322712425</t>
  </si>
  <si>
    <t>9</t>
  </si>
  <si>
    <t>M238</t>
  </si>
  <si>
    <t>1095162144</t>
  </si>
  <si>
    <t>10</t>
  </si>
  <si>
    <t>-1486627726</t>
  </si>
  <si>
    <t>11</t>
  </si>
  <si>
    <t>1839399743</t>
  </si>
  <si>
    <t>12</t>
  </si>
  <si>
    <t>1812417533</t>
  </si>
  <si>
    <t>13</t>
  </si>
  <si>
    <t>-1893950335</t>
  </si>
  <si>
    <t>14</t>
  </si>
  <si>
    <t>-393934250</t>
  </si>
  <si>
    <t>M239</t>
  </si>
  <si>
    <t>Čerpadlo kondenzátu</t>
  </si>
  <si>
    <t>-5557721</t>
  </si>
  <si>
    <t>16</t>
  </si>
  <si>
    <t>M240</t>
  </si>
  <si>
    <t>-42594745</t>
  </si>
  <si>
    <t>17</t>
  </si>
  <si>
    <t>M241</t>
  </si>
  <si>
    <t>Cu propojení 6/10 mm, vč. komunikace,izolace</t>
  </si>
  <si>
    <t>bm</t>
  </si>
  <si>
    <t>-1492056507</t>
  </si>
  <si>
    <t>18</t>
  </si>
  <si>
    <t>M242</t>
  </si>
  <si>
    <t>Cu propojení 6/16 mm, vč. komunikace,izolace</t>
  </si>
  <si>
    <t>684337560</t>
  </si>
  <si>
    <t>19</t>
  </si>
  <si>
    <t>M243</t>
  </si>
  <si>
    <t>Plastová lišta 90x70 mm</t>
  </si>
  <si>
    <t>1549145560</t>
  </si>
  <si>
    <t>20</t>
  </si>
  <si>
    <t>M244</t>
  </si>
  <si>
    <t>plechový žlab 125x100 mm vč. víka, žárový zinek (pro exteriér)</t>
  </si>
  <si>
    <t>-205695880</t>
  </si>
  <si>
    <t>M245</t>
  </si>
  <si>
    <t>Chladivo R410A</t>
  </si>
  <si>
    <t>kg</t>
  </si>
  <si>
    <t>-1652721049</t>
  </si>
  <si>
    <t>22</t>
  </si>
  <si>
    <t>M246</t>
  </si>
  <si>
    <t>Sifon plastový umyvadlový (dřezový) s odbočkou</t>
  </si>
  <si>
    <t>-96621008</t>
  </si>
  <si>
    <t>23</t>
  </si>
  <si>
    <t>M173</t>
  </si>
  <si>
    <t>Potrubí HT32 vč. tvarovek</t>
  </si>
  <si>
    <t>-1508188313</t>
  </si>
  <si>
    <t>24</t>
  </si>
  <si>
    <t>M174</t>
  </si>
  <si>
    <t>Potrubí HT40 vč. tvarovek</t>
  </si>
  <si>
    <t>1431282567</t>
  </si>
  <si>
    <t>25</t>
  </si>
  <si>
    <t>M247</t>
  </si>
  <si>
    <t>MONTÁŽNÍ MATERIÁL</t>
  </si>
  <si>
    <t>951384309</t>
  </si>
  <si>
    <t>26</t>
  </si>
  <si>
    <t>M248</t>
  </si>
  <si>
    <t>zprovoznění</t>
  </si>
  <si>
    <t>983036110</t>
  </si>
  <si>
    <t>27</t>
  </si>
  <si>
    <t>M249</t>
  </si>
  <si>
    <t>Pomocné práce stavební - prostupy zdmi, přiseknutí otvoru, drážky apod.</t>
  </si>
  <si>
    <t>1139679609</t>
  </si>
  <si>
    <t>7519</t>
  </si>
  <si>
    <t>28</t>
  </si>
  <si>
    <t>M250</t>
  </si>
  <si>
    <t>32</t>
  </si>
  <si>
    <t>-1286368275</t>
  </si>
  <si>
    <t>29</t>
  </si>
  <si>
    <t>-1290283769</t>
  </si>
  <si>
    <t>30</t>
  </si>
  <si>
    <t>-1246670321</t>
  </si>
  <si>
    <t>31</t>
  </si>
  <si>
    <t>M251</t>
  </si>
  <si>
    <t>-385032113</t>
  </si>
  <si>
    <t>-1791944016</t>
  </si>
  <si>
    <t>33</t>
  </si>
  <si>
    <t>M252</t>
  </si>
  <si>
    <t>-1993034769</t>
  </si>
  <si>
    <t>34</t>
  </si>
  <si>
    <t>-1790085706</t>
  </si>
  <si>
    <t>35</t>
  </si>
  <si>
    <t>-933896191</t>
  </si>
  <si>
    <t>36</t>
  </si>
  <si>
    <t>-1289537519</t>
  </si>
  <si>
    <t>37</t>
  </si>
  <si>
    <t>-499943642</t>
  </si>
  <si>
    <t>38</t>
  </si>
  <si>
    <t>923533874</t>
  </si>
  <si>
    <t>39</t>
  </si>
  <si>
    <t>-1725347547</t>
  </si>
  <si>
    <t>40</t>
  </si>
  <si>
    <t>-1139977744</t>
  </si>
  <si>
    <t>41</t>
  </si>
  <si>
    <t>-1579866595</t>
  </si>
  <si>
    <t>7520</t>
  </si>
  <si>
    <t>42</t>
  </si>
  <si>
    <t>M253</t>
  </si>
  <si>
    <t>1821097097</t>
  </si>
  <si>
    <t>43</t>
  </si>
  <si>
    <t>1180827480</t>
  </si>
  <si>
    <t>44</t>
  </si>
  <si>
    <t>875790286</t>
  </si>
  <si>
    <t>45</t>
  </si>
  <si>
    <t>M254</t>
  </si>
  <si>
    <t>18723</t>
  </si>
  <si>
    <t>46</t>
  </si>
  <si>
    <t>-545339427</t>
  </si>
  <si>
    <t>47</t>
  </si>
  <si>
    <t>M255</t>
  </si>
  <si>
    <t>Cu propojení 10/16 mm, vč. komunikace,izolace</t>
  </si>
  <si>
    <t>-1524990020</t>
  </si>
  <si>
    <t>48</t>
  </si>
  <si>
    <t>581428931</t>
  </si>
  <si>
    <t>49</t>
  </si>
  <si>
    <t>-648887701</t>
  </si>
  <si>
    <t>50</t>
  </si>
  <si>
    <t>1836247534</t>
  </si>
  <si>
    <t>51</t>
  </si>
  <si>
    <t>71995814</t>
  </si>
  <si>
    <t>52</t>
  </si>
  <si>
    <t>-1151527206</t>
  </si>
  <si>
    <t>53</t>
  </si>
  <si>
    <t>M256</t>
  </si>
  <si>
    <t>-49944698</t>
  </si>
  <si>
    <t>54</t>
  </si>
  <si>
    <t>M257</t>
  </si>
  <si>
    <t>-112982685</t>
  </si>
  <si>
    <t>7521</t>
  </si>
  <si>
    <t>55</t>
  </si>
  <si>
    <t>M258</t>
  </si>
  <si>
    <t>-924158022</t>
  </si>
  <si>
    <t>56</t>
  </si>
  <si>
    <t>-1852816895</t>
  </si>
  <si>
    <t>57</t>
  </si>
  <si>
    <t>M259</t>
  </si>
  <si>
    <t>-1061738608</t>
  </si>
  <si>
    <t>58</t>
  </si>
  <si>
    <t>M260</t>
  </si>
  <si>
    <t>-835883948</t>
  </si>
  <si>
    <t>59</t>
  </si>
  <si>
    <t>M261</t>
  </si>
  <si>
    <t>Cu propojení 6/12 mm, vč. komunikace,izolace</t>
  </si>
  <si>
    <t>933029557</t>
  </si>
  <si>
    <t>60</t>
  </si>
  <si>
    <t>M262</t>
  </si>
  <si>
    <t>Sběrač</t>
  </si>
  <si>
    <t>-1646063065</t>
  </si>
  <si>
    <t>61</t>
  </si>
  <si>
    <t>2113215186</t>
  </si>
  <si>
    <t>62</t>
  </si>
  <si>
    <t>137338627</t>
  </si>
  <si>
    <t>63</t>
  </si>
  <si>
    <t>-1167024662</t>
  </si>
  <si>
    <t>64</t>
  </si>
  <si>
    <t>-863573720</t>
  </si>
  <si>
    <t>65</t>
  </si>
  <si>
    <t>1246037968</t>
  </si>
  <si>
    <t>66</t>
  </si>
  <si>
    <t>M263</t>
  </si>
  <si>
    <t>-1389418754</t>
  </si>
  <si>
    <t>7522</t>
  </si>
  <si>
    <t>67</t>
  </si>
  <si>
    <t>M264</t>
  </si>
  <si>
    <t>Venkovní kondenzační jednotka Qch=19,0 kW/Qt=22,4 kW, inverter, 3x400 V, R410A</t>
  </si>
  <si>
    <t>1789295308</t>
  </si>
  <si>
    <t>68</t>
  </si>
  <si>
    <t>M265</t>
  </si>
  <si>
    <t>konektor pro venkovní jednotku (pro tiché nastavení)</t>
  </si>
  <si>
    <t>118496931</t>
  </si>
  <si>
    <t>69</t>
  </si>
  <si>
    <t>M266</t>
  </si>
  <si>
    <t>modul pro ovládání venkovní jednotky 0-10V</t>
  </si>
  <si>
    <t>226160827</t>
  </si>
  <si>
    <t>70</t>
  </si>
  <si>
    <t>M267</t>
  </si>
  <si>
    <t>ochranný kryt, uchycení modulu</t>
  </si>
  <si>
    <t>1675326917</t>
  </si>
  <si>
    <t>71</t>
  </si>
  <si>
    <t>M268</t>
  </si>
  <si>
    <t>izolátory chvění</t>
  </si>
  <si>
    <t>-726414703</t>
  </si>
  <si>
    <t>72</t>
  </si>
  <si>
    <t>M269</t>
  </si>
  <si>
    <t>ocelová konzola pro uchycení KJ na stěnu s podporou na střechu</t>
  </si>
  <si>
    <t>3919263</t>
  </si>
  <si>
    <t>73</t>
  </si>
  <si>
    <t>M270</t>
  </si>
  <si>
    <t>Vyzvednutí kondenzační jednotky na střechu</t>
  </si>
  <si>
    <t>-953334689</t>
  </si>
  <si>
    <t>74</t>
  </si>
  <si>
    <t>M271</t>
  </si>
  <si>
    <t>Připojení na chladič VZT zařízení</t>
  </si>
  <si>
    <t>1332570822</t>
  </si>
  <si>
    <t>75</t>
  </si>
  <si>
    <t>M272</t>
  </si>
  <si>
    <t>Cu propojení 12/22 mm, vč. komunikace, izolace,lišty</t>
  </si>
  <si>
    <t>139805405</t>
  </si>
  <si>
    <t>76</t>
  </si>
  <si>
    <t>1036821539</t>
  </si>
  <si>
    <t>77</t>
  </si>
  <si>
    <t>-1184538998</t>
  </si>
  <si>
    <t>78</t>
  </si>
  <si>
    <t>M197</t>
  </si>
  <si>
    <t>-1979467447</t>
  </si>
  <si>
    <t>79</t>
  </si>
  <si>
    <t>M273</t>
  </si>
  <si>
    <t>637299890</t>
  </si>
  <si>
    <t>7523</t>
  </si>
  <si>
    <t>80</t>
  </si>
  <si>
    <t>M274</t>
  </si>
  <si>
    <t>-1389054086</t>
  </si>
  <si>
    <t>81</t>
  </si>
  <si>
    <t>216380986</t>
  </si>
  <si>
    <t>82</t>
  </si>
  <si>
    <t>-2057537851</t>
  </si>
  <si>
    <t>83</t>
  </si>
  <si>
    <t>1868255711</t>
  </si>
  <si>
    <t>84</t>
  </si>
  <si>
    <t>198905768</t>
  </si>
  <si>
    <t>85</t>
  </si>
  <si>
    <t>1048085028</t>
  </si>
  <si>
    <t>86</t>
  </si>
  <si>
    <t>-309437963</t>
  </si>
  <si>
    <t>87</t>
  </si>
  <si>
    <t>-1197403415</t>
  </si>
  <si>
    <t>88</t>
  </si>
  <si>
    <t>-653664222</t>
  </si>
  <si>
    <t>89</t>
  </si>
  <si>
    <t>M275</t>
  </si>
  <si>
    <t>-1752830996</t>
  </si>
  <si>
    <t>90</t>
  </si>
  <si>
    <t>M276</t>
  </si>
  <si>
    <t>-856145244</t>
  </si>
  <si>
    <t>D.1.4.c - Zařízení vzduchotechniky</t>
  </si>
  <si>
    <t>HSV -   Práce a dodávky HSV</t>
  </si>
  <si>
    <t xml:space="preserve">    7511 -   Vzduchotechnika, DEMONTÁŽ VZT a CHL</t>
  </si>
  <si>
    <t xml:space="preserve">    7512 -   VZT 1</t>
  </si>
  <si>
    <t xml:space="preserve">    7513 -   VZT 2</t>
  </si>
  <si>
    <t xml:space="preserve">    7514 -   VZT 3A</t>
  </si>
  <si>
    <t xml:space="preserve">    7515 -   VZT 3B</t>
  </si>
  <si>
    <t xml:space="preserve">    7516 -   VZT 4</t>
  </si>
  <si>
    <t xml:space="preserve">    7517 -   VZT 8</t>
  </si>
  <si>
    <t>VRN -   Vedlejší rozpočtové náklady</t>
  </si>
  <si>
    <t>HSV</t>
  </si>
  <si>
    <t xml:space="preserve">  Práce a dodávky HSV</t>
  </si>
  <si>
    <t>K</t>
  </si>
  <si>
    <t>081002000</t>
  </si>
  <si>
    <t>Doprava</t>
  </si>
  <si>
    <t>km</t>
  </si>
  <si>
    <t>351727404</t>
  </si>
  <si>
    <t>HZS2491</t>
  </si>
  <si>
    <t>Zednické výpomoci</t>
  </si>
  <si>
    <t>hod</t>
  </si>
  <si>
    <t>-1484869355</t>
  </si>
  <si>
    <t>M196</t>
  </si>
  <si>
    <t>Přesun</t>
  </si>
  <si>
    <t xml:space="preserve">t </t>
  </si>
  <si>
    <t>1757563449</t>
  </si>
  <si>
    <t>7511</t>
  </si>
  <si>
    <t xml:space="preserve">  Vzduchotechnika, DEMONTÁŽ VZT a CHL</t>
  </si>
  <si>
    <t>M143</t>
  </si>
  <si>
    <t>Obhlídka stávajícího zařízení VZT s upřesněním rozsahu demontáží a s vyznačením částí k demontáži - soubor prací</t>
  </si>
  <si>
    <t>1280683147</t>
  </si>
  <si>
    <t>M144</t>
  </si>
  <si>
    <t>Sekce - přívodní část</t>
  </si>
  <si>
    <t>-948177718</t>
  </si>
  <si>
    <t>M145</t>
  </si>
  <si>
    <t>Sekce - odvodní část</t>
  </si>
  <si>
    <t>-672076082</t>
  </si>
  <si>
    <t>M146</t>
  </si>
  <si>
    <t>Směšovací uzel vodního ohřívače</t>
  </si>
  <si>
    <t>50669402</t>
  </si>
  <si>
    <t>M147</t>
  </si>
  <si>
    <t>Demontáž části rozvodu ÚT v rámci strojovny VZT</t>
  </si>
  <si>
    <t>1224093705</t>
  </si>
  <si>
    <t>M148</t>
  </si>
  <si>
    <t>Vypuštění systému ÚT</t>
  </si>
  <si>
    <t>1026972839</t>
  </si>
  <si>
    <t>M149</t>
  </si>
  <si>
    <t>Odpojení chladiče pro přímý výpar</t>
  </si>
  <si>
    <t>-912220716</t>
  </si>
  <si>
    <t>M150</t>
  </si>
  <si>
    <t>Souprava pro odvod kondenzátu vč. potrubí</t>
  </si>
  <si>
    <t>1234959192</t>
  </si>
  <si>
    <t>M151</t>
  </si>
  <si>
    <t>Rozvaděč, řídící jednotka</t>
  </si>
  <si>
    <t>2096805472</t>
  </si>
  <si>
    <t>826560590</t>
  </si>
  <si>
    <t>M152</t>
  </si>
  <si>
    <t>-1979197174</t>
  </si>
  <si>
    <t>1798645719</t>
  </si>
  <si>
    <t>M153</t>
  </si>
  <si>
    <t>Čtyřhranné potrubí</t>
  </si>
  <si>
    <t>m2</t>
  </si>
  <si>
    <t>114830549</t>
  </si>
  <si>
    <t>M154</t>
  </si>
  <si>
    <t>Tepelné izolace</t>
  </si>
  <si>
    <t>1856468846</t>
  </si>
  <si>
    <t>M155</t>
  </si>
  <si>
    <t>Vířivý anemostat - odvod</t>
  </si>
  <si>
    <t>501111777</t>
  </si>
  <si>
    <t>M156</t>
  </si>
  <si>
    <t>Protidešťová žaluzie - 25203445přívod</t>
  </si>
  <si>
    <t>432262732</t>
  </si>
  <si>
    <t>M199</t>
  </si>
  <si>
    <t>Požární klapka 710x710 mm</t>
  </si>
  <si>
    <t>-1552701142</t>
  </si>
  <si>
    <t>M157</t>
  </si>
  <si>
    <t>Kondenzační jednotka k zařízení VZT-sál</t>
  </si>
  <si>
    <t>-1426818082</t>
  </si>
  <si>
    <t>M158</t>
  </si>
  <si>
    <t>Zvedací mechanismus</t>
  </si>
  <si>
    <t>-1187925216</t>
  </si>
  <si>
    <t>M159</t>
  </si>
  <si>
    <t>Odsátí chladiva</t>
  </si>
  <si>
    <t>310187543</t>
  </si>
  <si>
    <t>M160</t>
  </si>
  <si>
    <t>Cu potrubí vč. izolace</t>
  </si>
  <si>
    <t>682067452</t>
  </si>
  <si>
    <t>M161</t>
  </si>
  <si>
    <t>Přesun demontovaného materiálu  - souborprací</t>
  </si>
  <si>
    <t>1325154905</t>
  </si>
  <si>
    <t>M162</t>
  </si>
  <si>
    <t>Odvoz a likvidace odpadu</t>
  </si>
  <si>
    <t>1221326712</t>
  </si>
  <si>
    <t>7512</t>
  </si>
  <si>
    <t xml:space="preserve">  VZT 1</t>
  </si>
  <si>
    <t>M163</t>
  </si>
  <si>
    <t>Kontrola funkčnosti zařízení CHL, vyčištění - servis 2ks kondenzačních jednotek v přístřešku na střeše objektu  - soubor prací</t>
  </si>
  <si>
    <t>1250353954</t>
  </si>
  <si>
    <t>M164</t>
  </si>
  <si>
    <t>Přeprava pracovníků</t>
  </si>
  <si>
    <t>-1917676366</t>
  </si>
  <si>
    <t>7513</t>
  </si>
  <si>
    <t xml:space="preserve">  VZT 2</t>
  </si>
  <si>
    <t>M165</t>
  </si>
  <si>
    <t>Kontrola funkčnosti zařízení CHL a VZT, vyčištění - servis 2ks kondenzačních jednotek na střeše objektu, VZT zařízení  - souborprací</t>
  </si>
  <si>
    <t>-1813838744</t>
  </si>
  <si>
    <t>M166</t>
  </si>
  <si>
    <t>Měření průtoků vzduchu a teplot vzduchu, protokol z měření, vyhodnocení dat, návrh úprav  - soubor prací</t>
  </si>
  <si>
    <t>-1719760341</t>
  </si>
  <si>
    <t>-1799767873</t>
  </si>
  <si>
    <t>7514</t>
  </si>
  <si>
    <t xml:space="preserve">  VZT 3A</t>
  </si>
  <si>
    <t>M167</t>
  </si>
  <si>
    <t>Sestavná VZT jednotka, Ecodesign 2018, vnitřní provedení, dodávka v dílech, bez MaR, montáž na místě, Přívod Vl=14000 m3/h, dpext=400Pa, ventilátor s EC motorem, uzav. klapka, filtrace M5, ZZT - rotační regenerační výměník- účinnost min. 76%, cirkulační</t>
  </si>
  <si>
    <t>514685151</t>
  </si>
  <si>
    <t>M168</t>
  </si>
  <si>
    <t>Směšovací uzel okruhu sestávající z třícestného regulačního ventilu DN20 (kvs=6,3) vč. pohonu 0-10V, el. řízeného čerpadla 25-60(80), zpětné klapky DN15, VV DN25, uzavíracích armatur DN25, vypouštěcích armatur DN 15, automatického odvzduš. ventilu a oheb</t>
  </si>
  <si>
    <t>47305183</t>
  </si>
  <si>
    <t>M169</t>
  </si>
  <si>
    <t>Připojení VZT jednotky na stávající rozvod ÚT v rámci strojovny, potrubí Cu 28x1,5 vč. izolace tl. 30 mm, délka 15 m</t>
  </si>
  <si>
    <t>1760837981</t>
  </si>
  <si>
    <t>M170</t>
  </si>
  <si>
    <t>Napuštění systému, odvzdušnění, zkouška tlaku a těsnosti, topná zkouška</t>
  </si>
  <si>
    <t>890895385</t>
  </si>
  <si>
    <t>M171</t>
  </si>
  <si>
    <t>Deska z recyklované pryže s=10 pro podložení VZT jednotky</t>
  </si>
  <si>
    <t>1237104152</t>
  </si>
  <si>
    <t>M172</t>
  </si>
  <si>
    <t>Kuličkový sifon</t>
  </si>
  <si>
    <t>-1386920927</t>
  </si>
  <si>
    <t>1773255935</t>
  </si>
  <si>
    <t>1659238214</t>
  </si>
  <si>
    <t>M175</t>
  </si>
  <si>
    <t>Uzavírací klapka těsná 1836x918 mm, příprava na servo, atyp</t>
  </si>
  <si>
    <t>-99210522</t>
  </si>
  <si>
    <t>M176</t>
  </si>
  <si>
    <t>Tlumicí vlozka 1836x918 mm, atyp</t>
  </si>
  <si>
    <t>-247039986</t>
  </si>
  <si>
    <t>M177</t>
  </si>
  <si>
    <t>Tlumicí vlozka 900x900 mm</t>
  </si>
  <si>
    <t>-669922176</t>
  </si>
  <si>
    <t>M178</t>
  </si>
  <si>
    <t>Vířivý anemostat se čtvercovou čelní deskou, velikost 825x72, komora s horizont. připojením d315 mm, regulační klapka,  přívodní</t>
  </si>
  <si>
    <t>537736681</t>
  </si>
  <si>
    <t>M179</t>
  </si>
  <si>
    <t>Vířivý anemostat se čtvercovou čelní deskou, velikost 600x24, komora s horizont. připojením d250 mm, regulační klapka,  přívodní</t>
  </si>
  <si>
    <t>-52648738</t>
  </si>
  <si>
    <t>M180</t>
  </si>
  <si>
    <t>Vířivý anemostat se čtvercovou čelní deskou, velikost 825x72, komora s horizont. připojením d315 mm, regulační klapka,  odvodní</t>
  </si>
  <si>
    <t>1693478462</t>
  </si>
  <si>
    <t>M181</t>
  </si>
  <si>
    <t>Obdélníková komfortní hliníková jednořadá vyústka 825x525 mm s regulací R1</t>
  </si>
  <si>
    <t>-879878062</t>
  </si>
  <si>
    <t>M182</t>
  </si>
  <si>
    <t>Kruhová regulační klapka d250 mm</t>
  </si>
  <si>
    <t>1089929611</t>
  </si>
  <si>
    <t>M183</t>
  </si>
  <si>
    <t>Kruhová regulační klapka d315 mm</t>
  </si>
  <si>
    <t>-1562611020</t>
  </si>
  <si>
    <t>M184</t>
  </si>
  <si>
    <t>Kruhová regulační klapka d400 mm</t>
  </si>
  <si>
    <t>-1689054301</t>
  </si>
  <si>
    <t>M185</t>
  </si>
  <si>
    <t>Kruhová regulační klapka 500x315 mm</t>
  </si>
  <si>
    <t>2070961640</t>
  </si>
  <si>
    <t>M186</t>
  </si>
  <si>
    <t>Kulisový tlumič hluku - kulisa  s děrovaným plechem 200x710x1000.3</t>
  </si>
  <si>
    <t>-778719379</t>
  </si>
  <si>
    <t>M187</t>
  </si>
  <si>
    <t>Kulisový tlumič hluku - kulisa  s děrovaným plechem 200x710x700.3, atyp</t>
  </si>
  <si>
    <t>1116655702</t>
  </si>
  <si>
    <t>M200</t>
  </si>
  <si>
    <t>Požární klapka 500x315 mm v provedení se servopohonem 24V</t>
  </si>
  <si>
    <t>1322715971</t>
  </si>
  <si>
    <t>M277</t>
  </si>
  <si>
    <t>Požární klapka 710x710 mm v provedení se servopohonem 24V</t>
  </si>
  <si>
    <t>-1261348280</t>
  </si>
  <si>
    <t>M188</t>
  </si>
  <si>
    <t>Kruhový vzduchotechnický systém SPIRO -  PRŮMĚRU 250 0% TVAROVEK</t>
  </si>
  <si>
    <t>BM</t>
  </si>
  <si>
    <t>-163657245</t>
  </si>
  <si>
    <t>M189</t>
  </si>
  <si>
    <t>Kruhový vzduchotechnický systém SPIRO - PRŮMĚRU 315 0% TVAROVEK</t>
  </si>
  <si>
    <t>770498384</t>
  </si>
  <si>
    <t>M190</t>
  </si>
  <si>
    <t>Potrubí čtyřhranné  sk.I- pozink, třída těsnosti II dle m2 rovné potrubí čtyřhranné  A nebo B do 800 mm tl. plechu 0,7 mm</t>
  </si>
  <si>
    <t>1652613601</t>
  </si>
  <si>
    <t>M191</t>
  </si>
  <si>
    <t>-817525490</t>
  </si>
  <si>
    <t>M201</t>
  </si>
  <si>
    <t>Potrubí čtyřhranné  sk.I- pozink, třída těsnosti II dle m2 rovné potrubí čtyřhranné  A nebo B do 801-1400 mm tl. plechu 0,7 mm</t>
  </si>
  <si>
    <t>-1259897773</t>
  </si>
  <si>
    <t>M192</t>
  </si>
  <si>
    <t>-1099933353</t>
  </si>
  <si>
    <t>M193</t>
  </si>
  <si>
    <t>Tepelně a hlukově izol. oheb. hliníková hadice d254, tl. izol. 25 mm</t>
  </si>
  <si>
    <t>m</t>
  </si>
  <si>
    <t>1845911812</t>
  </si>
  <si>
    <t>M194</t>
  </si>
  <si>
    <t>Tepelně a hlukově izol. oheb. hliníková hadice d315, tl. izol. 25 mm</t>
  </si>
  <si>
    <t>195630811</t>
  </si>
  <si>
    <t>M195</t>
  </si>
  <si>
    <t>Tepelná izolace z pěnového polyethylenu tl. 40 mm AL+SAM (samolepící s AL fólií)</t>
  </si>
  <si>
    <t>-685872805</t>
  </si>
  <si>
    <t>M505</t>
  </si>
  <si>
    <t>Tepelná izolace z pěnového polyethylenu tl. 60 mm AL+SAM (samolepící s AL fólií)</t>
  </si>
  <si>
    <t>-1904577356</t>
  </si>
  <si>
    <t>M278</t>
  </si>
  <si>
    <t>Protipožární izolace, deska tl. 40 mm odolnost 30 min</t>
  </si>
  <si>
    <t>1931856116</t>
  </si>
  <si>
    <t>M504</t>
  </si>
  <si>
    <t>-1452561835</t>
  </si>
  <si>
    <t>M198</t>
  </si>
  <si>
    <t>Vyčištění a profouknutí stávajících rozvodů VZT  - soubor prací a materiálu</t>
  </si>
  <si>
    <t>-1755119996</t>
  </si>
  <si>
    <t>M502</t>
  </si>
  <si>
    <t>zaregulování a zprovoznění VZT zařízení   - soubor prací a materiálu</t>
  </si>
  <si>
    <t>219351243</t>
  </si>
  <si>
    <t>M501</t>
  </si>
  <si>
    <t>Pomocné práce stavební - přiseknutí otvoru, drážky apod.</t>
  </si>
  <si>
    <t>1751032678</t>
  </si>
  <si>
    <t>7515</t>
  </si>
  <si>
    <t xml:space="preserve">  VZT 3B</t>
  </si>
  <si>
    <t>M202</t>
  </si>
  <si>
    <t>KOMPAKTNÍ VZT JEDNOTKA,  Kompaktní podstropní VZT jednotka  - vnitřní provedení, jednotka s ErP (Ecodesign 2018) vč. MaR (v ceně jednotky)</t>
  </si>
  <si>
    <t>1073935142</t>
  </si>
  <si>
    <t>M203</t>
  </si>
  <si>
    <t>MaR, regulační prvky,  By-passová klapka, 2x uzavírací klapka, 2x manometr filtru, digitální řídící systém vč. expandéru a ethernet připojení, čidlo CO2, SW hlavní vypínač, dotykový ovládací panel  (v ceně jednotky)</t>
  </si>
  <si>
    <t>-1978565541</t>
  </si>
  <si>
    <t>M204</t>
  </si>
  <si>
    <t>Propojení vzdáleného ovladače</t>
  </si>
  <si>
    <t>2133632327</t>
  </si>
  <si>
    <t>1330575360</t>
  </si>
  <si>
    <t>1363579786</t>
  </si>
  <si>
    <t>M205</t>
  </si>
  <si>
    <t>Protidešťová hliníková žaluzie 200x630 mm, se sítem a uchycovacím rámečkem, RAL dle fasády (bude upřesněno)</t>
  </si>
  <si>
    <t>342505563</t>
  </si>
  <si>
    <t>M206</t>
  </si>
  <si>
    <t>BUŇKOVÝ TLUMIČ HLUKU s děrovaným plechem, G 200x500x1000 . 1 náběhy na obou koncích tlumiče</t>
  </si>
  <si>
    <t>612162362</t>
  </si>
  <si>
    <t>M207</t>
  </si>
  <si>
    <t>Vířivý anemostat se čtvercovou čelní deskou, velikost 500x24, komora s horizont. připojením d200 mm, regulační klapka,  přívodní</t>
  </si>
  <si>
    <t>361790316</t>
  </si>
  <si>
    <t>M208</t>
  </si>
  <si>
    <t>Komfortní obdélníková vyústka Obdélníková komfortní hliníková jednořadá vyústka 425x125 mm s regulací R1</t>
  </si>
  <si>
    <t>513819713</t>
  </si>
  <si>
    <t>M209</t>
  </si>
  <si>
    <t>ODSÁVACÍ TALÍŘOVÝ VENTIL - plastový Talířový ventil d100 vč. montážního kroužku</t>
  </si>
  <si>
    <t>654594027</t>
  </si>
  <si>
    <t>M210</t>
  </si>
  <si>
    <t>Kruhový vzduchotechnický systém SPIRO  PRŮMĚRU 100 0% TVAROVEK</t>
  </si>
  <si>
    <t>-1060481601</t>
  </si>
  <si>
    <t>M211</t>
  </si>
  <si>
    <t>Kruhový vzduchotechnický systém SPIRO  PRŮMĚRU 200 100% TVAROVEK</t>
  </si>
  <si>
    <t>1150266705</t>
  </si>
  <si>
    <t>M212</t>
  </si>
  <si>
    <t>Kruhový vzduchotechnický systém SPIRO  PRŮMĚRU 250 100% TVAROVEK</t>
  </si>
  <si>
    <t>-344827111</t>
  </si>
  <si>
    <t>M213</t>
  </si>
  <si>
    <t>Potrubí čtyřhranné  sk.I- pozink, třída těsnosti II dle m2 rovné potrubí čtyřhranné,  A nebo B do 800 mm tl. plechu 0,7 mm</t>
  </si>
  <si>
    <t>-917463516</t>
  </si>
  <si>
    <t>M214</t>
  </si>
  <si>
    <t>Potrubí čtyřhranné  sk.I- pozink, třída těsnosti II dle m2 rovné potrubí čtyřhranné, A nebo B do 800 mm tl. plechu 0,7 mm</t>
  </si>
  <si>
    <t>-2100633656</t>
  </si>
  <si>
    <t>-1989218283</t>
  </si>
  <si>
    <t>M215</t>
  </si>
  <si>
    <t>Tepelně a hlukově izol. oheb. hliníková hadice d254, tl. izol. 50 mm</t>
  </si>
  <si>
    <t>-1415204115</t>
  </si>
  <si>
    <t>M216</t>
  </si>
  <si>
    <t>oheb. hliníková hadice d225 mm</t>
  </si>
  <si>
    <t>1980888558</t>
  </si>
  <si>
    <t>-764090675</t>
  </si>
  <si>
    <t>1523184438</t>
  </si>
  <si>
    <t>M217</t>
  </si>
  <si>
    <t>-104250411</t>
  </si>
  <si>
    <t>91</t>
  </si>
  <si>
    <t>M509</t>
  </si>
  <si>
    <t>219188350</t>
  </si>
  <si>
    <t>7516</t>
  </si>
  <si>
    <t xml:space="preserve">  VZT 4</t>
  </si>
  <si>
    <t>92</t>
  </si>
  <si>
    <t>M219</t>
  </si>
  <si>
    <t>Hliníková dveřní mřížka 625x325 mm, s oboustranným upínacím rámečkem</t>
  </si>
  <si>
    <t>1314442285</t>
  </si>
  <si>
    <t>93</t>
  </si>
  <si>
    <t>M220</t>
  </si>
  <si>
    <t>Hliníková dveřní mřížka 425x125 mm, s oboustranným upínacím rámečkem</t>
  </si>
  <si>
    <t>510134582</t>
  </si>
  <si>
    <t>7517</t>
  </si>
  <si>
    <t xml:space="preserve">  VZT 8</t>
  </si>
  <si>
    <t>94</t>
  </si>
  <si>
    <t>M221</t>
  </si>
  <si>
    <t>Kompaktní podstropní VZT jednotka  - vnitřní provedení, jednotka s ErP (Ecodesign 2018) vč. MaR (v ceně jednotky)</t>
  </si>
  <si>
    <t>-1408414626</t>
  </si>
  <si>
    <t>95</t>
  </si>
  <si>
    <t>M222</t>
  </si>
  <si>
    <t>By-passová klapka, 2x uzavírací klapka, 2x manometr filtru, digitální řídící systém vč. expandéru a ethernet připojení, čidlo CO2, SW hlavní vypínač, dotykový ovládací panel  (v ceně jednotky)</t>
  </si>
  <si>
    <t>1861379884</t>
  </si>
  <si>
    <t>96</t>
  </si>
  <si>
    <t>-1991554883</t>
  </si>
  <si>
    <t>97</t>
  </si>
  <si>
    <t>-1770729775</t>
  </si>
  <si>
    <t>98</t>
  </si>
  <si>
    <t>-862111972</t>
  </si>
  <si>
    <t>99</t>
  </si>
  <si>
    <t>M223</t>
  </si>
  <si>
    <t>Protidešťová hliníková žaluzie 630x315 mm, se sítem a uchycovacím rámečkem, RAL dle fasády (bude upřesněno)</t>
  </si>
  <si>
    <t>1545955625</t>
  </si>
  <si>
    <t>100</t>
  </si>
  <si>
    <t>M224</t>
  </si>
  <si>
    <t>BUŇKOVÝ TLUMIČ HLUKU s děrovaným plechemG 250x500x1000 . 1 náběhy na obou koncích tlumiče</t>
  </si>
  <si>
    <t>769704734</t>
  </si>
  <si>
    <t>101</t>
  </si>
  <si>
    <t>M225</t>
  </si>
  <si>
    <t>BUŇKOVÝ TLUMIČ HLUKU s děrovaným plechem G 250x500x500 . 3, atyp bez náběhů</t>
  </si>
  <si>
    <t>846833350</t>
  </si>
  <si>
    <t>102</t>
  </si>
  <si>
    <t>M226</t>
  </si>
  <si>
    <t>Komfortní obdélníková vyústka-Obdélníková komfortní hliníková dvouřadá vyústka 425x125 mm s regulací R1, do kruh. potrubí</t>
  </si>
  <si>
    <t>-666954501</t>
  </si>
  <si>
    <t>103</t>
  </si>
  <si>
    <t>M227</t>
  </si>
  <si>
    <t>Komfortní obdélníková vyústka-Obdélníková komfortní hliníková jednořadá vyústka 825x125 mm s regulací R1, do kruh. potrubí</t>
  </si>
  <si>
    <t>-424846386</t>
  </si>
  <si>
    <t>104</t>
  </si>
  <si>
    <t>M228</t>
  </si>
  <si>
    <t>Kruhový vzduchotechnický systém SPIRO- PRŮMĚRU 315 100% TVAROVEK</t>
  </si>
  <si>
    <t>1642467194</t>
  </si>
  <si>
    <t>105</t>
  </si>
  <si>
    <t>M229</t>
  </si>
  <si>
    <t>Kruhový vzduchotechnický systém SPIRO- PRŮMĚRU 400 0% TVAROVEK</t>
  </si>
  <si>
    <t>1204277370</t>
  </si>
  <si>
    <t>106</t>
  </si>
  <si>
    <t>M230</t>
  </si>
  <si>
    <t>Potrubí čtyřhranné  sk.I- pozink, třída těsnosti II dle m2 tvarovky čtyřhranné A nebo B do 800 mm tl. plechu 0,7 mm</t>
  </si>
  <si>
    <t>527004099</t>
  </si>
  <si>
    <t>107</t>
  </si>
  <si>
    <t>M231</t>
  </si>
  <si>
    <t>-350225755</t>
  </si>
  <si>
    <t>108</t>
  </si>
  <si>
    <t>M232</t>
  </si>
  <si>
    <t>oheb. hliníková hadice d315 mm</t>
  </si>
  <si>
    <t>-1907041496</t>
  </si>
  <si>
    <t>109</t>
  </si>
  <si>
    <t>-1264873514</t>
  </si>
  <si>
    <t>110</t>
  </si>
  <si>
    <t>M233</t>
  </si>
  <si>
    <t>-767043107</t>
  </si>
  <si>
    <t>111</t>
  </si>
  <si>
    <t>M234</t>
  </si>
  <si>
    <t>970553534</t>
  </si>
  <si>
    <t>112</t>
  </si>
  <si>
    <t>M218</t>
  </si>
  <si>
    <t>1478353586</t>
  </si>
  <si>
    <t>VRN</t>
  </si>
  <si>
    <t xml:space="preserve">  Vedlejší rozpočtové náklady</t>
  </si>
  <si>
    <t>113</t>
  </si>
  <si>
    <t>011434000</t>
  </si>
  <si>
    <t>Měření (monitoring) hlukové hladiny</t>
  </si>
  <si>
    <t>KS</t>
  </si>
  <si>
    <t>1024</t>
  </si>
  <si>
    <t>887916397</t>
  </si>
  <si>
    <t>114</t>
  </si>
  <si>
    <t>013124000</t>
  </si>
  <si>
    <t>Hluková studie</t>
  </si>
  <si>
    <t>786766738</t>
  </si>
  <si>
    <t>115</t>
  </si>
  <si>
    <t>011514000</t>
  </si>
  <si>
    <t>Stavebně-statický průzkum</t>
  </si>
  <si>
    <t>-1435865564</t>
  </si>
  <si>
    <t>116</t>
  </si>
  <si>
    <t>032002000</t>
  </si>
  <si>
    <t>Vybavení staveniště</t>
  </si>
  <si>
    <t>-1222045963</t>
  </si>
  <si>
    <t>117</t>
  </si>
  <si>
    <t>071002000</t>
  </si>
  <si>
    <t>Provoz investora, třetích osob</t>
  </si>
  <si>
    <t xml:space="preserve">KS </t>
  </si>
  <si>
    <t>1136591677</t>
  </si>
  <si>
    <t>118</t>
  </si>
  <si>
    <t>043103000</t>
  </si>
  <si>
    <t>Zkoušky bez rozlišení</t>
  </si>
  <si>
    <t>237971929</t>
  </si>
  <si>
    <t>119</t>
  </si>
  <si>
    <t>090001000</t>
  </si>
  <si>
    <t>Ostatní náklady</t>
  </si>
  <si>
    <t>907482771</t>
  </si>
  <si>
    <t>D.1.4.d - Silnoproudá elektrotechnika</t>
  </si>
  <si>
    <t>PSV -   Práce a dodávky PSV</t>
  </si>
  <si>
    <t xml:space="preserve">    741 -   Elektroinstalace</t>
  </si>
  <si>
    <t xml:space="preserve">    21-M -   Elektromontáže</t>
  </si>
  <si>
    <t xml:space="preserve">    749 -   Elektromontáže</t>
  </si>
  <si>
    <t xml:space="preserve">    743 -   Elektromontáže</t>
  </si>
  <si>
    <t xml:space="preserve">    746 -   Elektromontáže</t>
  </si>
  <si>
    <t>OST -   Ostatní</t>
  </si>
  <si>
    <t xml:space="preserve">  Práce a dodávky PSV</t>
  </si>
  <si>
    <t>741</t>
  </si>
  <si>
    <t xml:space="preserve">  Elektroinstalace</t>
  </si>
  <si>
    <t>M034</t>
  </si>
  <si>
    <t>RD03 - nástěnný 1 pole 400x600x250mm s vnitřní montážní deskou, IP54. Výbava viz. rozvaděč RD03</t>
  </si>
  <si>
    <t>-340538379</t>
  </si>
  <si>
    <t>M036</t>
  </si>
  <si>
    <t>R1.2 - úpravy a doplnění stávajícího rozváděče. Výbava viz dokumentace R1.2</t>
  </si>
  <si>
    <t>1904911482</t>
  </si>
  <si>
    <t>M037</t>
  </si>
  <si>
    <t>RB - úprava a doplnění stávajícího rozváděče. Výbava viz dokumentace RB</t>
  </si>
  <si>
    <t>1014633258</t>
  </si>
  <si>
    <t>M038</t>
  </si>
  <si>
    <t>RH - úprava a doplnění stávajícího rozváděč, Výbava viz dokumentace RD03</t>
  </si>
  <si>
    <t>-143777799</t>
  </si>
  <si>
    <t>M039</t>
  </si>
  <si>
    <t>SPD01 -  nástěnný 1 pole 800x800x210mm s vnitřní montážní deskou, IP54  Výbava viz dokumentace RD03</t>
  </si>
  <si>
    <t>267585435</t>
  </si>
  <si>
    <t>M040</t>
  </si>
  <si>
    <t>SPD02 - nástěnný 1 pole 400x600x250mm s vnitřní montážní deskou, IP54Výbava viz dokumentace R1.2</t>
  </si>
  <si>
    <t>-209781513</t>
  </si>
  <si>
    <t>M041</t>
  </si>
  <si>
    <t>SPD03 - nástěnný 1 pole 300X220X120mm s vnitřní montážní deskou, IP54Výbava viz dokumentace RB</t>
  </si>
  <si>
    <t>696204308</t>
  </si>
  <si>
    <t>21-M</t>
  </si>
  <si>
    <t xml:space="preserve">  Elektromontáže</t>
  </si>
  <si>
    <t>M042</t>
  </si>
  <si>
    <t>kabelový žlab plný žárový zinek včetně kolen, vík a podpěr 50x62</t>
  </si>
  <si>
    <t>256</t>
  </si>
  <si>
    <t>-923710312</t>
  </si>
  <si>
    <t>M043</t>
  </si>
  <si>
    <t>kabelový žlab plný žárový zinek včetně kolen, vík a podpěr 100x125</t>
  </si>
  <si>
    <t>-174623704</t>
  </si>
  <si>
    <t>M044</t>
  </si>
  <si>
    <t>Spojovací a montážní materiál FeZn</t>
  </si>
  <si>
    <t>-253556139</t>
  </si>
  <si>
    <t>M045</t>
  </si>
  <si>
    <t>kabelový žlab drátový včetně spojek FeZn 50x50</t>
  </si>
  <si>
    <t>-1570658917</t>
  </si>
  <si>
    <t>M046</t>
  </si>
  <si>
    <t>kabelový žlab drátový včetně spojek FeZn 50x100</t>
  </si>
  <si>
    <t>-1073562130</t>
  </si>
  <si>
    <t>M047</t>
  </si>
  <si>
    <t>kabelový žlab drátový včetně spojek FeZn 50x200</t>
  </si>
  <si>
    <t>-1133898694</t>
  </si>
  <si>
    <t>M048</t>
  </si>
  <si>
    <t>Podpěra drátového žlabu FeZn 100</t>
  </si>
  <si>
    <t>-2085311367</t>
  </si>
  <si>
    <t>M049</t>
  </si>
  <si>
    <t>Podpěra drátového žlabu FeZn 200</t>
  </si>
  <si>
    <t>-1314919338</t>
  </si>
  <si>
    <t>M050</t>
  </si>
  <si>
    <t>Montážní materiál drátěného a plného žlabu FeZn, závěsy, podpěry, kotvící materiál  - soubor materiálu</t>
  </si>
  <si>
    <t>-886703075</t>
  </si>
  <si>
    <t>M051</t>
  </si>
  <si>
    <t>Plastová kabelová trubka ohebná včetně příchytek a spojek UV d25</t>
  </si>
  <si>
    <t>1972131940</t>
  </si>
  <si>
    <t>M052</t>
  </si>
  <si>
    <t>Plastová kabelová trubka ohebná včetně příchytek a spojek UV d32</t>
  </si>
  <si>
    <t>1856765428</t>
  </si>
  <si>
    <t>M053</t>
  </si>
  <si>
    <t>Plastová kabelová trubka pevná včetně příchytek a spojek d25</t>
  </si>
  <si>
    <t>-214218841</t>
  </si>
  <si>
    <t>M054</t>
  </si>
  <si>
    <t>Plastová kabelová trubka pevná včetně příchytek a spojek d32</t>
  </si>
  <si>
    <t>1134059316</t>
  </si>
  <si>
    <t>M055</t>
  </si>
  <si>
    <t>Plastová instalační lišta bílá s víkem 25x20</t>
  </si>
  <si>
    <t>698862714</t>
  </si>
  <si>
    <t>M056</t>
  </si>
  <si>
    <t>Plastová instalační lišta bílá s víkem 40x20</t>
  </si>
  <si>
    <t>-971720974</t>
  </si>
  <si>
    <t>M057</t>
  </si>
  <si>
    <t>Plastová instalační lišta bílá s víkem 120x40</t>
  </si>
  <si>
    <t>1666968728</t>
  </si>
  <si>
    <t>M058</t>
  </si>
  <si>
    <t>Kotvící, spojovací a blíže nespecifikovaný montážní materiál  - soubor materiálu</t>
  </si>
  <si>
    <t>-1777159458</t>
  </si>
  <si>
    <t>749</t>
  </si>
  <si>
    <t>M069</t>
  </si>
  <si>
    <t>svorka SS spojovací</t>
  </si>
  <si>
    <t>-567613938</t>
  </si>
  <si>
    <t>M070</t>
  </si>
  <si>
    <t>svorka SJ 1 k jímací tyči</t>
  </si>
  <si>
    <t>-404651643</t>
  </si>
  <si>
    <t>M071</t>
  </si>
  <si>
    <t>tyč JR 2,5 FeZn jímací včetně stojanu a montážního materiálu na plochou střechu s izilací</t>
  </si>
  <si>
    <t>122157039</t>
  </si>
  <si>
    <t>M072</t>
  </si>
  <si>
    <t>tyč JR 2 FeZn jímací včetně stojanu a montážního materiálu na plochou střechu s izilací</t>
  </si>
  <si>
    <t>753013644</t>
  </si>
  <si>
    <t>M073</t>
  </si>
  <si>
    <t>drát FeZn 8mm (0,40kg/m)</t>
  </si>
  <si>
    <t>-1183913683</t>
  </si>
  <si>
    <t>M074</t>
  </si>
  <si>
    <t>podpěra PV 21c písek</t>
  </si>
  <si>
    <t>769842391</t>
  </si>
  <si>
    <t>M100</t>
  </si>
  <si>
    <t>Montážní materiál  blíže nespecifikovaný</t>
  </si>
  <si>
    <t>961815654</t>
  </si>
  <si>
    <t>M075</t>
  </si>
  <si>
    <t>víčko PV 21c plast</t>
  </si>
  <si>
    <t>-1203400498</t>
  </si>
  <si>
    <t>743</t>
  </si>
  <si>
    <t>M059</t>
  </si>
  <si>
    <t>Kabel PRAFlaSafe X-J 5x2,5 - pevně uložený</t>
  </si>
  <si>
    <t>1883811789</t>
  </si>
  <si>
    <t>M060</t>
  </si>
  <si>
    <t>Kabel PRAFlaSafe X-J 3x6 - pevně uložený</t>
  </si>
  <si>
    <t>1921892372</t>
  </si>
  <si>
    <t>M061</t>
  </si>
  <si>
    <t>Kabel PRAFlaSafe X-J 3x2,5 - pevně uložený</t>
  </si>
  <si>
    <t>1679239001</t>
  </si>
  <si>
    <t>M062</t>
  </si>
  <si>
    <t>Kabel PRAFlaSafe X-J 3x4 - pevně uložený</t>
  </si>
  <si>
    <t>-1329528366</t>
  </si>
  <si>
    <t>M063</t>
  </si>
  <si>
    <t>Kabel PRAFlaSafe X-J 4x1,5 - pevně uložený</t>
  </si>
  <si>
    <t>203327596</t>
  </si>
  <si>
    <t>M064</t>
  </si>
  <si>
    <t>Kabel PRAFlaSafe X-J 5x35 - pevně uložený</t>
  </si>
  <si>
    <t>1209390877</t>
  </si>
  <si>
    <t>M065</t>
  </si>
  <si>
    <t>Kabel PRAFlaSafe X-J 3x10 - pevně uložený</t>
  </si>
  <si>
    <t>85814885</t>
  </si>
  <si>
    <t>M066</t>
  </si>
  <si>
    <t>Kabel PRAFlaSafe X-J 5x10 - pevně uložený</t>
  </si>
  <si>
    <t>332842417</t>
  </si>
  <si>
    <t>M067</t>
  </si>
  <si>
    <t>vodič H07V-K 25 zelenožlutý (CYA) pevně uložený</t>
  </si>
  <si>
    <t>-1640738736</t>
  </si>
  <si>
    <t>M068</t>
  </si>
  <si>
    <t>Kabel typu CY6 /zž./ - pevně uložený</t>
  </si>
  <si>
    <t>659338923</t>
  </si>
  <si>
    <t>746</t>
  </si>
  <si>
    <t>M077</t>
  </si>
  <si>
    <t xml:space="preserve">Obhlídka stávajícího zařízení VZT s upřesněním rozsahu demontáží a s vyznačením částí k demontáži   - soubor prací </t>
  </si>
  <si>
    <t>-638980546</t>
  </si>
  <si>
    <t>M078</t>
  </si>
  <si>
    <t>Venkovní kondenzační jednotka - umístění přístřešek na střeše objektu - odpojení kabeláře   - soubor prací a materiálu</t>
  </si>
  <si>
    <t>-592178705</t>
  </si>
  <si>
    <t>M079</t>
  </si>
  <si>
    <t>Demontáž stávajících částí hromosvodu určených k předělání   - soubor prací a materiálu</t>
  </si>
  <si>
    <t>771133610</t>
  </si>
  <si>
    <t>M080</t>
  </si>
  <si>
    <t>Demontáž VZT jednotky - sklad (m.č. 237) - odpojení a demontáž elektroinstalace a MaR   - soubor prací a materiálu</t>
  </si>
  <si>
    <t>92918815</t>
  </si>
  <si>
    <t>M081</t>
  </si>
  <si>
    <t>Demontáž VZT jednotky - strojovna VZT (m.č. 126) - odpojení a demontáž elektroinstalace a MaR   - soubor prací a materiálu</t>
  </si>
  <si>
    <t>-1712900937</t>
  </si>
  <si>
    <t>M082</t>
  </si>
  <si>
    <t>Demontáž a uskladnění stávajících svítidel v místech úpravy stropů a stěn (podklady stavební úpravy)   - soubor prací</t>
  </si>
  <si>
    <t>1250119286</t>
  </si>
  <si>
    <t>M083</t>
  </si>
  <si>
    <t>Transport a likvidace odpadu   - soubor prací</t>
  </si>
  <si>
    <t>229008144</t>
  </si>
  <si>
    <t>M084</t>
  </si>
  <si>
    <t xml:space="preserve">Vnitrostaveništní přesun demontovaného materiálu   - soubor prací </t>
  </si>
  <si>
    <t>494862599</t>
  </si>
  <si>
    <t>M085</t>
  </si>
  <si>
    <t>Přesun demontovaného materiálu   - soubor prací</t>
  </si>
  <si>
    <t>1009311415</t>
  </si>
  <si>
    <t>M086</t>
  </si>
  <si>
    <t xml:space="preserve">Odvoz a likvidace odpadu   - soubor prací </t>
  </si>
  <si>
    <t>-1721611838</t>
  </si>
  <si>
    <t>OST</t>
  </si>
  <si>
    <t>M087</t>
  </si>
  <si>
    <t>Montážní žebříky a lešení   - soubor prací a materiálu</t>
  </si>
  <si>
    <t>524045867</t>
  </si>
  <si>
    <t>M088</t>
  </si>
  <si>
    <t>Montážní práce, ukončení a zapojení zařízení   - soubor prací a materiálu</t>
  </si>
  <si>
    <t>-1505268784</t>
  </si>
  <si>
    <t>M089</t>
  </si>
  <si>
    <t>Zpětná montáž a zapojení demontovaných svítidel (podklady stavební úprav)   - soubor prací a materiálu</t>
  </si>
  <si>
    <t>1967264218</t>
  </si>
  <si>
    <t>M090</t>
  </si>
  <si>
    <t>Koordinace stávající EPS   - soubor prací a materiálu</t>
  </si>
  <si>
    <t>84245046</t>
  </si>
  <si>
    <t>M091</t>
  </si>
  <si>
    <t xml:space="preserve">Zprovoznění a oživení   - soubor prací </t>
  </si>
  <si>
    <t>1010544277</t>
  </si>
  <si>
    <t>M092</t>
  </si>
  <si>
    <t>Revize včetně revizní zprávy</t>
  </si>
  <si>
    <t>1701820018</t>
  </si>
  <si>
    <t>M093</t>
  </si>
  <si>
    <t>Vypracování výrobní dokumentace a skutečného stavu</t>
  </si>
  <si>
    <t>-1325882611</t>
  </si>
  <si>
    <t>M094</t>
  </si>
  <si>
    <t>673793554</t>
  </si>
  <si>
    <t>M095</t>
  </si>
  <si>
    <t>Zařízení staveniště</t>
  </si>
  <si>
    <t>2038130382</t>
  </si>
  <si>
    <t>M096</t>
  </si>
  <si>
    <t>Ekologická likvidace odpadu</t>
  </si>
  <si>
    <t>t</t>
  </si>
  <si>
    <t>-321608096</t>
  </si>
  <si>
    <t>M097</t>
  </si>
  <si>
    <t>Požární ucpávka 30 min  v místech průchodu požárně-dělících úseků</t>
  </si>
  <si>
    <t>-281203776</t>
  </si>
  <si>
    <t>M098</t>
  </si>
  <si>
    <t>-1965481391</t>
  </si>
  <si>
    <t>D.1.4.e - Měření a regulace</t>
  </si>
  <si>
    <t xml:space="preserve">    7511 -   ČIDLA A PRVKY</t>
  </si>
  <si>
    <t xml:space="preserve">    7512 -   Řídící systém VZT 3a</t>
  </si>
  <si>
    <t xml:space="preserve">    7513 -   Rozváděče VZT3a</t>
  </si>
  <si>
    <t xml:space="preserve">    7514 -   Montážní materiál MaR pro  VZT 3a, VZT3b a VZT8</t>
  </si>
  <si>
    <t xml:space="preserve">  ČIDLA A PRVKY</t>
  </si>
  <si>
    <t>M099</t>
  </si>
  <si>
    <t>Pressostat diferenční 30...300Pa,</t>
  </si>
  <si>
    <t>-127145749</t>
  </si>
  <si>
    <t>Dvojité konfigur. Ŕidlo dP,0-1250Pa, 0-10V</t>
  </si>
  <si>
    <t>-1885107274</t>
  </si>
  <si>
    <t>M101</t>
  </si>
  <si>
    <t>čidlo kanálové. teplot., NTC10k, -40…+80°C</t>
  </si>
  <si>
    <t>1016079823</t>
  </si>
  <si>
    <t>M102</t>
  </si>
  <si>
    <t>příložné teplotní čidlo,  NTC10k, -30..+125°C</t>
  </si>
  <si>
    <t>-1514283727</t>
  </si>
  <si>
    <t>M103</t>
  </si>
  <si>
    <t>Protimrazová ochrana  0...150°C, 0...10V, kapilára 6m s příslušenstvím</t>
  </si>
  <si>
    <t>6346393</t>
  </si>
  <si>
    <t>M104</t>
  </si>
  <si>
    <t>Snímač CO2 , 0-2000ppm do potrubí, 0-10V</t>
  </si>
  <si>
    <t>1464295048</t>
  </si>
  <si>
    <t>M105</t>
  </si>
  <si>
    <t>Sada úchytek kapiláry pro QAF63.., QAF64.. a QAF65.. (6ks)</t>
  </si>
  <si>
    <t>-1590140041</t>
  </si>
  <si>
    <t>M106</t>
  </si>
  <si>
    <t>Servo pro VZT klapku 10Nm, 24Vac, 0-10V</t>
  </si>
  <si>
    <t>1365584653</t>
  </si>
  <si>
    <t>M107</t>
  </si>
  <si>
    <t>Servo pro VZT klapku 18Nm, s havrijní funkcí, pružina 24Vac, 0-10V</t>
  </si>
  <si>
    <t>-2145423502</t>
  </si>
  <si>
    <t>M108</t>
  </si>
  <si>
    <t>Servo pro ventil STA63, 24Vac, 100N, 3mm, 0...10V</t>
  </si>
  <si>
    <t>1074875409</t>
  </si>
  <si>
    <t>M109</t>
  </si>
  <si>
    <t xml:space="preserve">Regulační ventil </t>
  </si>
  <si>
    <t>-1317364777</t>
  </si>
  <si>
    <t>M110</t>
  </si>
  <si>
    <t>Čidlo venkovní teploty, NTC10k, -30..+125°C</t>
  </si>
  <si>
    <t>-1255552755</t>
  </si>
  <si>
    <t xml:space="preserve">  Řídící systém VZT 3a</t>
  </si>
  <si>
    <t>M111</t>
  </si>
  <si>
    <t xml:space="preserve">Regulátor </t>
  </si>
  <si>
    <t>-163158760</t>
  </si>
  <si>
    <t>M112</t>
  </si>
  <si>
    <t>Modul IO26</t>
  </si>
  <si>
    <t>1679932262</t>
  </si>
  <si>
    <t>M113</t>
  </si>
  <si>
    <t>Modul IO14</t>
  </si>
  <si>
    <t>-587432483</t>
  </si>
  <si>
    <t>M114</t>
  </si>
  <si>
    <t xml:space="preserve">Display HMI-TM, IP65 </t>
  </si>
  <si>
    <t>-796326104</t>
  </si>
  <si>
    <t>M115</t>
  </si>
  <si>
    <t>Příslušenství (svorky, propojovací kabely) - soubor materiálu</t>
  </si>
  <si>
    <t>436887508</t>
  </si>
  <si>
    <t xml:space="preserve">  Rozváděče VZT3a</t>
  </si>
  <si>
    <t>M126</t>
  </si>
  <si>
    <t>RD01 - skříňový rozvaděč, 1 pole 800x2000x400mm s vnitřní montážní deskou a soklem, IP54. Výbava viz. rozvaděč RD01</t>
  </si>
  <si>
    <t>1272552803</t>
  </si>
  <si>
    <t>M127</t>
  </si>
  <si>
    <t>RD02 -ovládací skříňky, IP54. Výbava viz. Dokuementace rozvaděč RD02</t>
  </si>
  <si>
    <t>2136792720</t>
  </si>
  <si>
    <t>M128</t>
  </si>
  <si>
    <t>RD21, RD22, RD23, RD24 -, IP54. Výbava viz. Dokuementace rozvaděč RD02</t>
  </si>
  <si>
    <t>269153598</t>
  </si>
  <si>
    <t xml:space="preserve">  Montážní materiál MaR pro  VZT 3a, VZT3b a VZT8</t>
  </si>
  <si>
    <t>M116</t>
  </si>
  <si>
    <t>kabelový žlab plný FeZn včetně kolen, vík a podpěr 50x62</t>
  </si>
  <si>
    <t>-1967551672</t>
  </si>
  <si>
    <t>M117</t>
  </si>
  <si>
    <t>kabelový žlab plný FeZn včetně kolen, vík a podpěr 100x125</t>
  </si>
  <si>
    <t>373397032</t>
  </si>
  <si>
    <t>M118</t>
  </si>
  <si>
    <t>-1385567019</t>
  </si>
  <si>
    <t>-1792411854</t>
  </si>
  <si>
    <t>-605357839</t>
  </si>
  <si>
    <t>-2133346967</t>
  </si>
  <si>
    <t>1062022566</t>
  </si>
  <si>
    <t>827880134</t>
  </si>
  <si>
    <t>M119</t>
  </si>
  <si>
    <t>Montážní materiál drátěného a plného žlabu FeZn, závěsy, podpěry, kotvící materiál -  soubor materiálu</t>
  </si>
  <si>
    <t>1736955413</t>
  </si>
  <si>
    <t>M120</t>
  </si>
  <si>
    <t>Plastová kabelová trubka ohebná včetně příchytek a spojek  d20</t>
  </si>
  <si>
    <t>-249519838</t>
  </si>
  <si>
    <t>M121</t>
  </si>
  <si>
    <t>Plastová kabelová trubka ohebná včetně příchytek a spojek  d25</t>
  </si>
  <si>
    <t>91549072</t>
  </si>
  <si>
    <t>M122</t>
  </si>
  <si>
    <t>Plastová kabelová trubka ohebná včetně příchytek a spojek  d32</t>
  </si>
  <si>
    <t>505996237</t>
  </si>
  <si>
    <t>M123</t>
  </si>
  <si>
    <t>Plastová kabelová trubka pevná včetně příchytek a spojek d20</t>
  </si>
  <si>
    <t>-1656182837</t>
  </si>
  <si>
    <t>-1198123012</t>
  </si>
  <si>
    <t>1682064879</t>
  </si>
  <si>
    <t>1790209230</t>
  </si>
  <si>
    <t>1340116035</t>
  </si>
  <si>
    <t>-1011233015</t>
  </si>
  <si>
    <t>M124</t>
  </si>
  <si>
    <t>-556287234</t>
  </si>
  <si>
    <t>M125</t>
  </si>
  <si>
    <t>Krabice montážní plastové na povrch včetně vývodek a svorek</t>
  </si>
  <si>
    <t>298157131</t>
  </si>
  <si>
    <t>-747757436</t>
  </si>
  <si>
    <t>-144202150</t>
  </si>
  <si>
    <t>M129</t>
  </si>
  <si>
    <t>Kabel OELFLEX CLASSIC 110 CY 4G1,5 - pevně uložený</t>
  </si>
  <si>
    <t>-1630552959</t>
  </si>
  <si>
    <t>M130</t>
  </si>
  <si>
    <t>Kabel PRAFlaSafe X-J 3x1,5 - pevně uložený</t>
  </si>
  <si>
    <t>918207741</t>
  </si>
  <si>
    <t>M131</t>
  </si>
  <si>
    <t>Kabel JXFE-R 4x2x0,8 - pevně uložený</t>
  </si>
  <si>
    <t>-1086736721</t>
  </si>
  <si>
    <t>M132</t>
  </si>
  <si>
    <t>Kabel JXFE-R 1x2x0,8 . - pevně uložený</t>
  </si>
  <si>
    <t>-1957140623</t>
  </si>
  <si>
    <t>M133</t>
  </si>
  <si>
    <t>Kabel JXFE-R 2x2x0,8  - pevně uložený</t>
  </si>
  <si>
    <t>1245393161</t>
  </si>
  <si>
    <t>M134</t>
  </si>
  <si>
    <t>Kabel typu CY6 /zž. - pevně uložený</t>
  </si>
  <si>
    <t>1404905837</t>
  </si>
  <si>
    <t>M135</t>
  </si>
  <si>
    <t>Montážní materiál, štítky, popisy, zakončení  kabelů, vázací pásky apod.  - soubor materiálu</t>
  </si>
  <si>
    <t>417716456</t>
  </si>
  <si>
    <t>M136</t>
  </si>
  <si>
    <t>SW -VZT3a</t>
  </si>
  <si>
    <t>1815684518</t>
  </si>
  <si>
    <t>M137</t>
  </si>
  <si>
    <t>Koordinace a úpravy EPS</t>
  </si>
  <si>
    <t>174073170</t>
  </si>
  <si>
    <t>Montážní práce, ukončení a zapojení zařízení</t>
  </si>
  <si>
    <t>-1071704162</t>
  </si>
  <si>
    <t>M139</t>
  </si>
  <si>
    <t>Zprovoznění a oživení</t>
  </si>
  <si>
    <t>-518549908</t>
  </si>
  <si>
    <t>M140</t>
  </si>
  <si>
    <t>674016257</t>
  </si>
  <si>
    <t>M141</t>
  </si>
  <si>
    <t>Zaškolení obsluhy</t>
  </si>
  <si>
    <t>-617423044</t>
  </si>
  <si>
    <t>-325382523</t>
  </si>
  <si>
    <t>-1342759915</t>
  </si>
  <si>
    <t>272663855</t>
  </si>
  <si>
    <t>-1531967926</t>
  </si>
  <si>
    <t>M142</t>
  </si>
  <si>
    <t>1125609972</t>
  </si>
  <si>
    <t>-229098055</t>
  </si>
  <si>
    <t>SO - Stavební část</t>
  </si>
  <si>
    <t xml:space="preserve">    6 -   Úpravy povrchů, podlahy a osazování výplní</t>
  </si>
  <si>
    <t xml:space="preserve">    9 -   Ostatní konstrukce a práce-bourání</t>
  </si>
  <si>
    <t xml:space="preserve">    784 -   Dokončovací práce</t>
  </si>
  <si>
    <t xml:space="preserve">    VRN2 -   Příprava staveniště</t>
  </si>
  <si>
    <t xml:space="preserve">    VRN3 -   Zařízení staveniště</t>
  </si>
  <si>
    <t xml:space="preserve">    VRN4 -   Inženýrská činnost</t>
  </si>
  <si>
    <t xml:space="preserve">    VRN7 -   Provozní vlivy</t>
  </si>
  <si>
    <t xml:space="preserve">    VRN9 -   Ostatní náklady</t>
  </si>
  <si>
    <t xml:space="preserve">  Úpravy povrchů, podlahy a osazování výplní</t>
  </si>
  <si>
    <t>61142</t>
  </si>
  <si>
    <t>ÚPRAVY POVRCHŮ VNITŘ STROPŮ OMÍTKOU VÁP NEBO VÁPCEM</t>
  </si>
  <si>
    <t>M2</t>
  </si>
  <si>
    <t>-1103045782</t>
  </si>
  <si>
    <t>61442</t>
  </si>
  <si>
    <t>ÚPRAVY POVRCHŮ VNITŘ KONSTR ZDĚNÝCH OMÍTKOU VÁP, VÁPCEM</t>
  </si>
  <si>
    <t>1748018242</t>
  </si>
  <si>
    <t>62446</t>
  </si>
  <si>
    <t>ÚPRAVA POVRCHŮ VNĚJŠ KONSTR ZDĚNÝCH OMÍT ŠLECHTĚN (BŘÍZOLIT)</t>
  </si>
  <si>
    <t>-1772404329</t>
  </si>
  <si>
    <t>62641</t>
  </si>
  <si>
    <t>SJEDNOCUJÍCÍ STĚRKA JEMNOU MALTOU TL CCA 2MM</t>
  </si>
  <si>
    <t>-1246422829</t>
  </si>
  <si>
    <t>941311111</t>
  </si>
  <si>
    <t>Montáž lešení řadového modulového lehkého zatížení do 200 kg/m2 š do 0,9 m v do 10 m</t>
  </si>
  <si>
    <t>1284830471</t>
  </si>
  <si>
    <t xml:space="preserve">  Ostatní konstrukce a práce-bourání</t>
  </si>
  <si>
    <t>949101111</t>
  </si>
  <si>
    <t>Lešení pomocné pro objekty pozemních staveb s lešeňovou podlahou v do 1,9 m zatížení do 150 kg/m2</t>
  </si>
  <si>
    <t>-1995546355</t>
  </si>
  <si>
    <t>952901111</t>
  </si>
  <si>
    <t>Vyčištění budov bytové a občanské výstavby při výšce podlaží do 4 m</t>
  </si>
  <si>
    <t>1126635648</t>
  </si>
  <si>
    <t>997006511</t>
  </si>
  <si>
    <t>Vodorovná doprava suti s naložením a složením na skládku do 100 m</t>
  </si>
  <si>
    <t>602076449</t>
  </si>
  <si>
    <t>997006519</t>
  </si>
  <si>
    <t>Příplatek k vodorovnému přemístění suti na skládku ZKD 1 km přes 1 km</t>
  </si>
  <si>
    <t>1573150186</t>
  </si>
  <si>
    <t>997013801</t>
  </si>
  <si>
    <t>Poplatek za uložení stavebního betonového odpadu na skládce (skládkovné)</t>
  </si>
  <si>
    <t>701564056</t>
  </si>
  <si>
    <t>997013831</t>
  </si>
  <si>
    <t>Poplatek za uložení stavebního směsného odpadu na skládce (skládkovné)</t>
  </si>
  <si>
    <t>-1882400624</t>
  </si>
  <si>
    <t>784</t>
  </si>
  <si>
    <t xml:space="preserve">  Dokončovací práce</t>
  </si>
  <si>
    <t>784181101</t>
  </si>
  <si>
    <t>Základní akrylátová jednonásobná penetrace podkladu v místnostech výšky do 3,80m</t>
  </si>
  <si>
    <t>-727605119</t>
  </si>
  <si>
    <t>784211111</t>
  </si>
  <si>
    <t>Dvojnásobné  bílé malby ze směsí za mokra velmi dobře otěruvzdorných v místnostech výšky do 3,80 m</t>
  </si>
  <si>
    <t>-1454368216</t>
  </si>
  <si>
    <t>784211151</t>
  </si>
  <si>
    <t>Příplatek k cenám 2x maleb ze směsí za mokra otěruvzdorných za barevnou malbu  tónovanou přípravky</t>
  </si>
  <si>
    <t>911072772</t>
  </si>
  <si>
    <t>M001</t>
  </si>
  <si>
    <t>provedení a začištění prostupu stěnou - DN40, osazení chráničky, zatmelení, oprava omítky, malba (2,0m2)</t>
  </si>
  <si>
    <t>1460433569</t>
  </si>
  <si>
    <t>VV</t>
  </si>
  <si>
    <t>54+10</t>
  </si>
  <si>
    <t>M002</t>
  </si>
  <si>
    <t>provedení a začištění prostupu stropem a kcí podlahy - JÁDROVÝ VRT  DN40, osazení chráničky, zatmelení, oprava omítky a nášlapné vrstvy podlahy, malba (2,0m2)</t>
  </si>
  <si>
    <t>34472603</t>
  </si>
  <si>
    <t>25+10</t>
  </si>
  <si>
    <t>M003</t>
  </si>
  <si>
    <t>revizní dvířka v podhledu SDK - 300x300</t>
  </si>
  <si>
    <t>-1378738502</t>
  </si>
  <si>
    <t>M004</t>
  </si>
  <si>
    <t>demontáž a montáž SDK, GKF podhledu, včetně ocel. kce, zatmelení, zabroušení, výmalba</t>
  </si>
  <si>
    <t>-809693941</t>
  </si>
  <si>
    <t>M005</t>
  </si>
  <si>
    <t>montáž SDK, GKF obkladu výšky 250mm, včetně ocel. kce, zatmelení, zabroušení, výmalba</t>
  </si>
  <si>
    <t>-1572236569</t>
  </si>
  <si>
    <t>M006</t>
  </si>
  <si>
    <t>zakrytí technologie a stávajících konstrukcí</t>
  </si>
  <si>
    <t>-1274585889</t>
  </si>
  <si>
    <t>M007</t>
  </si>
  <si>
    <t>knihovna - přesun regálů, vyklizení, zakrytí, odkrytí, vyčištění, zpětné osazení, úklid</t>
  </si>
  <si>
    <t>-2065489482</t>
  </si>
  <si>
    <t>M008</t>
  </si>
  <si>
    <t>prostup stěnou d415mm vč. zapravení</t>
  </si>
  <si>
    <t>137465656</t>
  </si>
  <si>
    <t>M009</t>
  </si>
  <si>
    <t>demontáž + montáž kazetového podhledu, včetně části konstrukce, doplnění nosné konstrukce a kazet - 30% plochy</t>
  </si>
  <si>
    <t>638045056</t>
  </si>
  <si>
    <t>M010</t>
  </si>
  <si>
    <t>revizní dvířka v podhledu SDK - 1850*1175</t>
  </si>
  <si>
    <t>194595113</t>
  </si>
  <si>
    <t>M011</t>
  </si>
  <si>
    <t>prostup odvodovou stěnou d120mm vč. Zapravení, použití plošiny</t>
  </si>
  <si>
    <t>-1915062054</t>
  </si>
  <si>
    <t>M012</t>
  </si>
  <si>
    <t>prostup stěnou 600*300mm vč. zapravení</t>
  </si>
  <si>
    <t>-1078275718</t>
  </si>
  <si>
    <t>M013</t>
  </si>
  <si>
    <t>prostup stěnou 450*300mm vč. zapravení</t>
  </si>
  <si>
    <t>-1054356672</t>
  </si>
  <si>
    <t>M014</t>
  </si>
  <si>
    <t>prostup odvodovou stěnou 670x355mm vč. Zapravení, použití plošiny</t>
  </si>
  <si>
    <t>1471470942</t>
  </si>
  <si>
    <t>M015</t>
  </si>
  <si>
    <t>zapravení otvoru v okně 650/650 - výměna skla</t>
  </si>
  <si>
    <t>-1684585618</t>
  </si>
  <si>
    <t>M016</t>
  </si>
  <si>
    <t>nový otvor v okně  650x650 pro VZT, úprava okna vč. Zapravení</t>
  </si>
  <si>
    <t>-1843730947</t>
  </si>
  <si>
    <t>M017</t>
  </si>
  <si>
    <t>prostup odvodovou stěnou 240x670mm vč. Zapravení, použití plošiny</t>
  </si>
  <si>
    <t>397440305</t>
  </si>
  <si>
    <t>M018</t>
  </si>
  <si>
    <t>provedení prostupu kuchyňskou linkou - DN40</t>
  </si>
  <si>
    <t>-556791327</t>
  </si>
  <si>
    <t>M019</t>
  </si>
  <si>
    <t>úprava střechy pod VZT jednotky - zesílení hydroizolace (2x natavovavaný asfaltový pás) + betonová dlažba 500/500/50)</t>
  </si>
  <si>
    <t>7003706</t>
  </si>
  <si>
    <t>M020</t>
  </si>
  <si>
    <t>prostup stropem a střechou d 75mm, zaizolování střechy</t>
  </si>
  <si>
    <t>-1693895762</t>
  </si>
  <si>
    <t>M021</t>
  </si>
  <si>
    <t>prostup stěnou 300x150 mm vč. Zapravení a zatmelení potrubí po osazení</t>
  </si>
  <si>
    <t>1905238730</t>
  </si>
  <si>
    <t>M022</t>
  </si>
  <si>
    <t>revizní dvířka v podhledu SDK - 2,350*1,775</t>
  </si>
  <si>
    <t>333152718</t>
  </si>
  <si>
    <t>M023</t>
  </si>
  <si>
    <t xml:space="preserve">prostup stropem 300x200 mm vč. Zapravení, (pro rozvody CHL a kondenzu), protipožární ucpávka
</t>
  </si>
  <si>
    <t>-1145397342</t>
  </si>
  <si>
    <t>M024</t>
  </si>
  <si>
    <t>Venkovní kondenzační jednotka, jm. Qch=6,8kW, R32, inverter</t>
  </si>
  <si>
    <t>Venkovní kondenzační jednotka, jm. Qch=5,2kW, R32, , inverter, multisplit</t>
  </si>
  <si>
    <t>Vnitřní podstropní jednotka Qch=6,8kW vč. infraovladače, převodník ModBus RTU RS485</t>
  </si>
  <si>
    <t>Vnitřní podstropní jednotka Qch=6,8kW vč. infraovladač, , převodník ModBus RTU RS485</t>
  </si>
  <si>
    <t>Vnitřní podstropní jednotka Qch=6,8kW vč. infraovladač, převodník ModBus RTU RS485</t>
  </si>
  <si>
    <t>Vnitřní nástěnná jednotka Qch=2,5kW vč. infraovladač,, převodník ModBus RTU RS485</t>
  </si>
  <si>
    <t>Chladivo R32</t>
  </si>
  <si>
    <t>Venkovní kondenzační jednotka, jm. Qch=5,2kW, R32, inverter</t>
  </si>
  <si>
    <t>Vnitřní podstropní jednotka Qch=5,2kW vč. infraovlada, převodník ModBus RTU RS485</t>
  </si>
  <si>
    <t>Vnitřní podstropní jednotka Qch=5,2kW vč. infraovladač, převodník ModBus RTU RS485</t>
  </si>
  <si>
    <t>Venkovní kondenzační jednotka, jm. Qch=8,5kW, R32, inverter</t>
  </si>
  <si>
    <t>Vnitřní kazetová jednotka Qch=8,5kW vč. dekoračního panelu, infraovladače a čerpadla kondenzát, převodník ModBus RTU RS485</t>
  </si>
  <si>
    <t>Venkovní kondenzační jednotka, jm. Qch=8,5kW, R32, , inverter, multisplit</t>
  </si>
  <si>
    <t>Vnitřní kazetová jednotka Qch=4,0kW vč. dekoračního panelu, infraovladače a čerpadla kondenzát, převodník ModBus RTU RS485</t>
  </si>
  <si>
    <t>Venkovní kondenzační jednotka, jm. Qch=2,5kW, R32, inverter</t>
  </si>
  <si>
    <t>Vnitřní nástěnná jednotka Qch=2,5kW vč. infraovlada, převodník ModBus RTU RS485</t>
  </si>
  <si>
    <t>Kabel SXKD-5E-UTP-LSOH</t>
  </si>
  <si>
    <t>PC pro knihovnu včetně příslušenství (Intel Core i5, paměť 8GB, HDD 512GB,zdroj, case, MS Win 10 Pro 64bit) kabelá, Monitor LCD 21", klávesnice, optická myš</t>
  </si>
  <si>
    <t>Převodní RS485 ModBus/ModBus TCP</t>
  </si>
  <si>
    <t>Software pro dálkové řízení a ovládání pro středisko</t>
  </si>
  <si>
    <t>Software pro dálkové řízení a ovládání pro Knihovnu</t>
  </si>
  <si>
    <t>Koordinace s IT pracovníky stávající sítě a serveru, instalace, zprovoznění</t>
  </si>
  <si>
    <t>Práce a dodávky PSV</t>
  </si>
  <si>
    <t xml:space="preserve"> Práce a dodávky PSV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</si>
</sst>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i/>
      <sz val="8"/>
      <color indexed="12"/>
      <name val="Trebuchet MS"/>
    </font>
    <font>
      <sz val="7"/>
      <color indexed="55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  <font>
      <i/>
      <sz val="8"/>
      <color indexed="12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21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4" fontId="28" fillId="0" borderId="21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4" fontId="28" fillId="0" borderId="23" xfId="0" applyNumberFormat="1" applyFont="1" applyBorder="1" applyAlignment="1" applyProtection="1">
      <alignment vertical="center"/>
    </xf>
    <xf numFmtId="166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0" fontId="0" fillId="4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31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/>
      <protection locked="0"/>
    </xf>
    <xf numFmtId="49" fontId="39" fillId="0" borderId="0" xfId="0" applyNumberFormat="1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40" fillId="0" borderId="27" xfId="0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27" xfId="0" applyFont="1" applyBorder="1" applyAlignment="1" applyProtection="1">
      <alignment horizontal="left" vertical="center"/>
      <protection locked="0"/>
    </xf>
    <xf numFmtId="0" fontId="38" fillId="0" borderId="27" xfId="0" applyFont="1" applyBorder="1" applyAlignment="1" applyProtection="1">
      <alignment horizontal="center" vertical="center"/>
      <protection locked="0"/>
    </xf>
    <xf numFmtId="0" fontId="41" fillId="0" borderId="27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40" fillId="0" borderId="27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39" fillId="0" borderId="27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27" xfId="0" applyFont="1" applyBorder="1" applyAlignment="1" applyProtection="1">
      <alignment horizontal="left" vertical="center" wrapText="1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39" fillId="0" borderId="0" xfId="0" applyFont="1" applyBorder="1" applyAlignment="1" applyProtection="1">
      <alignment horizontal="center" vertical="top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0" xfId="0" applyFont="1" applyBorder="1" applyAlignment="1" applyProtection="1">
      <alignment vertical="center"/>
      <protection locked="0"/>
    </xf>
    <xf numFmtId="0" fontId="41" fillId="0" borderId="27" xfId="0" applyFont="1" applyBorder="1" applyAlignment="1" applyProtection="1">
      <alignment vertical="center"/>
      <protection locked="0"/>
    </xf>
    <xf numFmtId="0" fontId="38" fillId="0" borderId="27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39" fillId="0" borderId="0" xfId="0" applyNumberFormat="1" applyFont="1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vertical="top"/>
      <protection locked="0"/>
    </xf>
    <xf numFmtId="0" fontId="38" fillId="0" borderId="27" xfId="0" applyFont="1" applyBorder="1" applyAlignment="1" applyProtection="1">
      <alignment horizontal="left"/>
      <protection locked="0"/>
    </xf>
    <xf numFmtId="0" fontId="41" fillId="0" borderId="27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36" fillId="0" borderId="0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27" xfId="0" applyFont="1" applyBorder="1" applyAlignment="1" applyProtection="1">
      <alignment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46" fillId="0" borderId="28" xfId="0" applyFont="1" applyBorder="1" applyAlignment="1" applyProtection="1">
      <alignment horizontal="center" vertical="center"/>
    </xf>
    <xf numFmtId="49" fontId="46" fillId="0" borderId="28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" fillId="0" borderId="0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8" fillId="0" borderId="27" xfId="0" applyFont="1" applyBorder="1" applyAlignment="1" applyProtection="1">
      <alignment horizontal="left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49" fontId="39" fillId="0" borderId="0" xfId="0" applyNumberFormat="1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8" fillId="0" borderId="27" xfId="0" applyFont="1" applyBorder="1" applyAlignment="1" applyProtection="1">
      <alignment horizontal="left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45" fillId="2" borderId="0" xfId="1" applyFill="1" applyProtection="1"/>
    <xf numFmtId="0" fontId="0" fillId="2" borderId="0" xfId="0" applyFill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top" wrapText="1"/>
    </xf>
    <xf numFmtId="0" fontId="18" fillId="0" borderId="0" xfId="0" applyFont="1" applyAlignment="1" applyProtection="1">
      <alignment horizontal="left" vertical="center"/>
    </xf>
    <xf numFmtId="14" fontId="2" fillId="3" borderId="0" xfId="0" applyNumberFormat="1" applyFont="1" applyFill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1" fillId="0" borderId="20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1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9" fillId="2" borderId="0" xfId="1" applyFont="1" applyFill="1" applyAlignment="1" applyProtection="1">
      <alignment vertical="center"/>
    </xf>
    <xf numFmtId="0" fontId="29" fillId="2" borderId="0" xfId="1" applyFont="1" applyFill="1" applyAlignment="1" applyProtection="1">
      <alignment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4" fontId="33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46" fillId="0" borderId="17" xfId="0" applyFont="1" applyBorder="1" applyAlignment="1" applyProtection="1">
      <alignment horizontal="left" vertical="center"/>
    </xf>
    <xf numFmtId="0" fontId="34" fillId="0" borderId="4" xfId="0" applyFont="1" applyBorder="1" applyAlignment="1" applyProtection="1">
      <alignment vertical="center"/>
    </xf>
    <xf numFmtId="0" fontId="34" fillId="3" borderId="28" xfId="0" applyFont="1" applyFill="1" applyBorder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47" fillId="0" borderId="0" xfId="0" applyFont="1" applyAlignment="1" applyProtection="1">
      <alignment horizontal="left"/>
    </xf>
    <xf numFmtId="0" fontId="1" fillId="3" borderId="28" xfId="0" applyFont="1" applyFill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 wrapText="1"/>
    </xf>
    <xf numFmtId="0" fontId="46" fillId="0" borderId="28" xfId="0" applyFont="1" applyBorder="1" applyAlignment="1" applyProtection="1">
      <alignment horizontal="center" vertical="center" wrapText="1"/>
    </xf>
    <xf numFmtId="167" fontId="46" fillId="0" borderId="28" xfId="0" applyNumberFormat="1" applyFont="1" applyBorder="1" applyAlignment="1" applyProtection="1">
      <alignment vertical="center"/>
    </xf>
    <xf numFmtId="0" fontId="47" fillId="0" borderId="0" xfId="0" applyFont="1" applyAlignment="1" applyProtection="1">
      <alignment horizontal="left" wrapText="1"/>
    </xf>
    <xf numFmtId="0" fontId="48" fillId="0" borderId="0" xfId="0" applyFont="1" applyAlignment="1" applyProtection="1">
      <alignment horizontal="left" wrapText="1"/>
    </xf>
    <xf numFmtId="0" fontId="48" fillId="0" borderId="0" xfId="0" applyFont="1" applyAlignment="1" applyProtection="1">
      <alignment horizontal="left"/>
    </xf>
    <xf numFmtId="0" fontId="46" fillId="5" borderId="28" xfId="0" applyFont="1" applyFill="1" applyBorder="1" applyAlignment="1" applyProtection="1">
      <alignment horizontal="left" vertical="center" wrapText="1"/>
      <protection locked="0"/>
    </xf>
    <xf numFmtId="0" fontId="47" fillId="0" borderId="0" xfId="0" applyFont="1" applyAlignment="1" applyProtection="1">
      <alignment horizontal="left" wrapText="1"/>
      <protection locked="0"/>
    </xf>
    <xf numFmtId="0" fontId="48" fillId="0" borderId="0" xfId="0" applyFont="1" applyAlignment="1" applyProtection="1">
      <alignment horizontal="left" wrapText="1"/>
      <protection locked="0"/>
    </xf>
    <xf numFmtId="0" fontId="46" fillId="0" borderId="17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49" fontId="49" fillId="3" borderId="0" xfId="0" applyNumberFormat="1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4097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5121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6145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 activeCell="AR14" sqref="AR14"/>
    </sheetView>
  </sheetViews>
  <sheetFormatPr defaultRowHeight="13.5"/>
  <cols>
    <col min="1" max="1" width="8.33203125" style="303" customWidth="1"/>
    <col min="2" max="2" width="1.6640625" style="303" customWidth="1"/>
    <col min="3" max="3" width="4.1640625" style="303" customWidth="1"/>
    <col min="4" max="33" width="2.6640625" style="303" customWidth="1"/>
    <col min="34" max="34" width="3.33203125" style="303" customWidth="1"/>
    <col min="35" max="35" width="31.6640625" style="303" customWidth="1"/>
    <col min="36" max="37" width="2.5" style="303" customWidth="1"/>
    <col min="38" max="38" width="8.33203125" style="303" customWidth="1"/>
    <col min="39" max="39" width="3.33203125" style="303" customWidth="1"/>
    <col min="40" max="40" width="13.33203125" style="303" customWidth="1"/>
    <col min="41" max="41" width="7.5" style="303" customWidth="1"/>
    <col min="42" max="42" width="4.1640625" style="303" customWidth="1"/>
    <col min="43" max="43" width="15.6640625" style="303" customWidth="1"/>
    <col min="44" max="44" width="13.6640625" style="303" customWidth="1"/>
    <col min="45" max="47" width="25.83203125" style="303" hidden="1" customWidth="1"/>
    <col min="48" max="52" width="21.6640625" style="303" hidden="1" customWidth="1"/>
    <col min="53" max="53" width="19.1640625" style="303" hidden="1" customWidth="1"/>
    <col min="54" max="54" width="25" style="303" hidden="1" customWidth="1"/>
    <col min="55" max="56" width="19.1640625" style="303" hidden="1" customWidth="1"/>
    <col min="57" max="57" width="66.5" style="303" customWidth="1"/>
    <col min="58" max="70" width="9.33203125" style="303"/>
    <col min="71" max="91" width="9.33203125" style="303" hidden="1" customWidth="1"/>
    <col min="92" max="16384" width="9.33203125" style="303"/>
  </cols>
  <sheetData>
    <row r="1" spans="1:74" ht="21.4" customHeight="1">
      <c r="A1" s="2" t="s">
        <v>268</v>
      </c>
      <c r="B1" s="3"/>
      <c r="C1" s="3"/>
      <c r="D1" s="4" t="s">
        <v>269</v>
      </c>
      <c r="E1" s="3"/>
      <c r="F1" s="3"/>
      <c r="G1" s="3"/>
      <c r="H1" s="3"/>
      <c r="I1" s="3"/>
      <c r="J1" s="3"/>
      <c r="K1" s="5" t="s">
        <v>270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271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301"/>
      <c r="AJ1" s="302"/>
      <c r="AK1" s="302"/>
      <c r="AL1" s="302"/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2"/>
      <c r="AX1" s="302"/>
      <c r="AY1" s="302"/>
      <c r="AZ1" s="302"/>
      <c r="BA1" s="2" t="s">
        <v>272</v>
      </c>
      <c r="BB1" s="2" t="s">
        <v>273</v>
      </c>
      <c r="BC1" s="302"/>
      <c r="BD1" s="302"/>
      <c r="BE1" s="302"/>
      <c r="BF1" s="302"/>
      <c r="BG1" s="302"/>
      <c r="BH1" s="302"/>
      <c r="BI1" s="302"/>
      <c r="BJ1" s="302"/>
      <c r="BK1" s="302"/>
      <c r="BL1" s="302"/>
      <c r="BM1" s="302"/>
      <c r="BN1" s="302"/>
      <c r="BO1" s="302"/>
      <c r="BP1" s="302"/>
      <c r="BQ1" s="302"/>
      <c r="BR1" s="302"/>
      <c r="BT1" s="304" t="s">
        <v>274</v>
      </c>
      <c r="BU1" s="304" t="s">
        <v>274</v>
      </c>
      <c r="BV1" s="304" t="s">
        <v>275</v>
      </c>
    </row>
    <row r="2" spans="1:74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306" t="s">
        <v>276</v>
      </c>
      <c r="BT2" s="306" t="s">
        <v>277</v>
      </c>
    </row>
    <row r="3" spans="1:74" ht="6.95" customHeight="1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8"/>
      <c r="BS3" s="306" t="s">
        <v>276</v>
      </c>
      <c r="BT3" s="306" t="s">
        <v>278</v>
      </c>
    </row>
    <row r="4" spans="1:74" ht="36.950000000000003" customHeight="1">
      <c r="B4" s="9"/>
      <c r="C4" s="241"/>
      <c r="D4" s="10" t="s">
        <v>279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  <c r="AD4" s="241"/>
      <c r="AE4" s="241"/>
      <c r="AF4" s="241"/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11"/>
      <c r="AS4" s="307" t="s">
        <v>280</v>
      </c>
      <c r="BE4" s="308" t="s">
        <v>281</v>
      </c>
      <c r="BS4" s="306" t="s">
        <v>282</v>
      </c>
    </row>
    <row r="5" spans="1:74" ht="14.45" customHeight="1">
      <c r="B5" s="9"/>
      <c r="C5" s="241"/>
      <c r="D5" s="12" t="s">
        <v>283</v>
      </c>
      <c r="E5" s="241"/>
      <c r="F5" s="241"/>
      <c r="G5" s="241"/>
      <c r="H5" s="241"/>
      <c r="I5" s="241"/>
      <c r="J5" s="241"/>
      <c r="K5" s="278" t="s">
        <v>284</v>
      </c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  <c r="AP5" s="241"/>
      <c r="AQ5" s="11"/>
      <c r="BE5" s="309" t="s">
        <v>285</v>
      </c>
      <c r="BS5" s="306" t="s">
        <v>276</v>
      </c>
    </row>
    <row r="6" spans="1:74" ht="36.950000000000003" customHeight="1">
      <c r="B6" s="9"/>
      <c r="C6" s="241"/>
      <c r="D6" s="13" t="s">
        <v>286</v>
      </c>
      <c r="E6" s="241"/>
      <c r="F6" s="241"/>
      <c r="G6" s="241"/>
      <c r="H6" s="241"/>
      <c r="I6" s="241"/>
      <c r="J6" s="241"/>
      <c r="K6" s="280" t="s">
        <v>287</v>
      </c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/>
      <c r="AM6" s="279"/>
      <c r="AN6" s="279"/>
      <c r="AO6" s="279"/>
      <c r="AP6" s="241"/>
      <c r="AQ6" s="11"/>
      <c r="BE6" s="310"/>
      <c r="BS6" s="306" t="s">
        <v>276</v>
      </c>
    </row>
    <row r="7" spans="1:74" ht="14.45" customHeight="1">
      <c r="B7" s="9"/>
      <c r="C7" s="241"/>
      <c r="D7" s="254" t="s">
        <v>288</v>
      </c>
      <c r="E7" s="241"/>
      <c r="F7" s="241"/>
      <c r="G7" s="241"/>
      <c r="H7" s="241"/>
      <c r="I7" s="241"/>
      <c r="J7" s="241"/>
      <c r="K7" s="240" t="s">
        <v>289</v>
      </c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41"/>
      <c r="AJ7" s="241"/>
      <c r="AK7" s="254" t="s">
        <v>290</v>
      </c>
      <c r="AL7" s="241"/>
      <c r="AM7" s="241"/>
      <c r="AN7" s="240" t="s">
        <v>289</v>
      </c>
      <c r="AO7" s="241"/>
      <c r="AP7" s="241"/>
      <c r="AQ7" s="11"/>
      <c r="BE7" s="310"/>
      <c r="BS7" s="306" t="s">
        <v>276</v>
      </c>
    </row>
    <row r="8" spans="1:74" ht="14.45" customHeight="1">
      <c r="B8" s="9"/>
      <c r="C8" s="241"/>
      <c r="D8" s="254" t="s">
        <v>291</v>
      </c>
      <c r="E8" s="241"/>
      <c r="F8" s="241"/>
      <c r="G8" s="241"/>
      <c r="H8" s="241"/>
      <c r="I8" s="241"/>
      <c r="J8" s="241"/>
      <c r="K8" s="240" t="s">
        <v>292</v>
      </c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54" t="s">
        <v>293</v>
      </c>
      <c r="AL8" s="241"/>
      <c r="AM8" s="241"/>
      <c r="AN8" s="311">
        <v>44306</v>
      </c>
      <c r="AO8" s="241"/>
      <c r="AP8" s="241"/>
      <c r="AQ8" s="11"/>
      <c r="BE8" s="310"/>
      <c r="BS8" s="306" t="s">
        <v>276</v>
      </c>
    </row>
    <row r="9" spans="1:74" ht="14.45" customHeight="1">
      <c r="B9" s="9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11"/>
      <c r="BE9" s="310"/>
      <c r="BS9" s="306" t="s">
        <v>276</v>
      </c>
    </row>
    <row r="10" spans="1:74" ht="14.45" customHeight="1">
      <c r="B10" s="9"/>
      <c r="C10" s="241"/>
      <c r="D10" s="254" t="s">
        <v>294</v>
      </c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  <c r="AB10" s="241"/>
      <c r="AC10" s="241"/>
      <c r="AD10" s="241"/>
      <c r="AE10" s="241"/>
      <c r="AF10" s="241"/>
      <c r="AG10" s="241"/>
      <c r="AH10" s="241"/>
      <c r="AI10" s="241"/>
      <c r="AJ10" s="241"/>
      <c r="AK10" s="254" t="s">
        <v>295</v>
      </c>
      <c r="AL10" s="241"/>
      <c r="AM10" s="241"/>
      <c r="AN10" s="240" t="s">
        <v>289</v>
      </c>
      <c r="AO10" s="241"/>
      <c r="AP10" s="241"/>
      <c r="AQ10" s="11"/>
      <c r="BE10" s="310"/>
      <c r="BS10" s="306" t="s">
        <v>276</v>
      </c>
    </row>
    <row r="11" spans="1:74" ht="18.399999999999999" customHeight="1">
      <c r="B11" s="9"/>
      <c r="C11" s="241"/>
      <c r="D11" s="241"/>
      <c r="E11" s="240" t="s">
        <v>296</v>
      </c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J11" s="241"/>
      <c r="AK11" s="254" t="s">
        <v>297</v>
      </c>
      <c r="AL11" s="241"/>
      <c r="AM11" s="241"/>
      <c r="AN11" s="240" t="s">
        <v>289</v>
      </c>
      <c r="AO11" s="241"/>
      <c r="AP11" s="241"/>
      <c r="AQ11" s="11"/>
      <c r="BE11" s="310"/>
      <c r="BS11" s="306" t="s">
        <v>276</v>
      </c>
    </row>
    <row r="12" spans="1:74" ht="6.95" customHeight="1">
      <c r="B12" s="9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1"/>
      <c r="AN12" s="241"/>
      <c r="AO12" s="241"/>
      <c r="AP12" s="241"/>
      <c r="AQ12" s="11"/>
      <c r="BE12" s="310"/>
      <c r="BS12" s="306" t="s">
        <v>276</v>
      </c>
    </row>
    <row r="13" spans="1:74" ht="14.45" customHeight="1">
      <c r="B13" s="9"/>
      <c r="C13" s="241"/>
      <c r="D13" s="254" t="s">
        <v>298</v>
      </c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54" t="s">
        <v>295</v>
      </c>
      <c r="AL13" s="241"/>
      <c r="AM13" s="241"/>
      <c r="AN13" s="348" t="s">
        <v>299</v>
      </c>
      <c r="AO13" s="241"/>
      <c r="AP13" s="241"/>
      <c r="AQ13" s="11"/>
      <c r="BE13" s="310"/>
      <c r="BS13" s="306" t="s">
        <v>276</v>
      </c>
    </row>
    <row r="14" spans="1:74" ht="15">
      <c r="B14" s="9"/>
      <c r="C14" s="241"/>
      <c r="D14" s="241"/>
      <c r="E14" s="313" t="s">
        <v>299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54" t="s">
        <v>297</v>
      </c>
      <c r="AL14" s="241"/>
      <c r="AM14" s="241"/>
      <c r="AN14" s="312" t="s">
        <v>299</v>
      </c>
      <c r="AO14" s="241"/>
      <c r="AP14" s="241"/>
      <c r="AQ14" s="11"/>
      <c r="BE14" s="310"/>
      <c r="BS14" s="306" t="s">
        <v>276</v>
      </c>
    </row>
    <row r="15" spans="1:74" ht="6.95" customHeight="1">
      <c r="B15" s="9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/>
      <c r="AM15" s="241"/>
      <c r="AN15" s="241"/>
      <c r="AO15" s="241"/>
      <c r="AP15" s="241"/>
      <c r="AQ15" s="11"/>
      <c r="BE15" s="310"/>
      <c r="BS15" s="306" t="s">
        <v>274</v>
      </c>
    </row>
    <row r="16" spans="1:74" ht="14.45" customHeight="1">
      <c r="B16" s="9"/>
      <c r="C16" s="241"/>
      <c r="D16" s="254" t="s">
        <v>300</v>
      </c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241"/>
      <c r="AB16" s="241"/>
      <c r="AC16" s="241"/>
      <c r="AD16" s="241"/>
      <c r="AE16" s="241"/>
      <c r="AF16" s="241"/>
      <c r="AG16" s="241"/>
      <c r="AH16" s="241"/>
      <c r="AI16" s="241"/>
      <c r="AJ16" s="241"/>
      <c r="AK16" s="254" t="s">
        <v>295</v>
      </c>
      <c r="AL16" s="241"/>
      <c r="AM16" s="241"/>
      <c r="AN16" s="240" t="s">
        <v>289</v>
      </c>
      <c r="AO16" s="241"/>
      <c r="AP16" s="241"/>
      <c r="AQ16" s="11"/>
      <c r="BE16" s="310"/>
      <c r="BS16" s="306" t="s">
        <v>274</v>
      </c>
    </row>
    <row r="17" spans="2:71" ht="18.399999999999999" customHeight="1">
      <c r="B17" s="9"/>
      <c r="C17" s="241"/>
      <c r="D17" s="241"/>
      <c r="E17" s="240" t="s">
        <v>301</v>
      </c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54" t="s">
        <v>297</v>
      </c>
      <c r="AL17" s="241"/>
      <c r="AM17" s="241"/>
      <c r="AN17" s="240" t="s">
        <v>289</v>
      </c>
      <c r="AO17" s="241"/>
      <c r="AP17" s="241"/>
      <c r="AQ17" s="11"/>
      <c r="BE17" s="310"/>
      <c r="BS17" s="306" t="s">
        <v>302</v>
      </c>
    </row>
    <row r="18" spans="2:71" ht="6.95" customHeight="1">
      <c r="B18" s="9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  <c r="AO18" s="241"/>
      <c r="AP18" s="241"/>
      <c r="AQ18" s="11"/>
      <c r="BE18" s="310"/>
      <c r="BS18" s="306" t="s">
        <v>276</v>
      </c>
    </row>
    <row r="19" spans="2:71" ht="14.45" customHeight="1">
      <c r="B19" s="9"/>
      <c r="C19" s="241"/>
      <c r="D19" s="254" t="s">
        <v>303</v>
      </c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11"/>
      <c r="BE19" s="310"/>
      <c r="BS19" s="306" t="s">
        <v>276</v>
      </c>
    </row>
    <row r="20" spans="2:71" ht="22.5" customHeight="1">
      <c r="B20" s="9"/>
      <c r="C20" s="241"/>
      <c r="D20" s="241"/>
      <c r="E20" s="282" t="s">
        <v>289</v>
      </c>
      <c r="F20" s="282"/>
      <c r="G20" s="282"/>
      <c r="H20" s="282"/>
      <c r="I20" s="282"/>
      <c r="J20" s="282"/>
      <c r="K20" s="282"/>
      <c r="L20" s="282"/>
      <c r="M20" s="282"/>
      <c r="N20" s="282"/>
      <c r="O20" s="282"/>
      <c r="P20" s="282"/>
      <c r="Q20" s="282"/>
      <c r="R20" s="282"/>
      <c r="S20" s="282"/>
      <c r="T20" s="282"/>
      <c r="U20" s="282"/>
      <c r="V20" s="282"/>
      <c r="W20" s="282"/>
      <c r="X20" s="282"/>
      <c r="Y20" s="282"/>
      <c r="Z20" s="282"/>
      <c r="AA20" s="282"/>
      <c r="AB20" s="282"/>
      <c r="AC20" s="282"/>
      <c r="AD20" s="282"/>
      <c r="AE20" s="282"/>
      <c r="AF20" s="282"/>
      <c r="AG20" s="282"/>
      <c r="AH20" s="282"/>
      <c r="AI20" s="282"/>
      <c r="AJ20" s="282"/>
      <c r="AK20" s="282"/>
      <c r="AL20" s="282"/>
      <c r="AM20" s="282"/>
      <c r="AN20" s="282"/>
      <c r="AO20" s="241"/>
      <c r="AP20" s="241"/>
      <c r="AQ20" s="11"/>
      <c r="BE20" s="310"/>
      <c r="BS20" s="306" t="s">
        <v>274</v>
      </c>
    </row>
    <row r="21" spans="2:71" ht="6.95" customHeight="1">
      <c r="B21" s="9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1"/>
      <c r="AD21" s="241"/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  <c r="AO21" s="241"/>
      <c r="AP21" s="241"/>
      <c r="AQ21" s="11"/>
      <c r="BE21" s="310"/>
    </row>
    <row r="22" spans="2:71" ht="6.95" customHeight="1">
      <c r="B22" s="9"/>
      <c r="C22" s="241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241"/>
      <c r="AQ22" s="11"/>
      <c r="BE22" s="310"/>
    </row>
    <row r="23" spans="2:71" s="253" customFormat="1" ht="25.9" customHeight="1">
      <c r="B23" s="15"/>
      <c r="C23" s="255"/>
      <c r="D23" s="16" t="s">
        <v>304</v>
      </c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83">
        <f>ROUND(AG51,2)</f>
        <v>0</v>
      </c>
      <c r="AL23" s="284"/>
      <c r="AM23" s="284"/>
      <c r="AN23" s="284"/>
      <c r="AO23" s="284"/>
      <c r="AP23" s="255"/>
      <c r="AQ23" s="17"/>
      <c r="BE23" s="310"/>
    </row>
    <row r="24" spans="2:71" s="253" customFormat="1" ht="6.95" customHeight="1">
      <c r="B24" s="15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5"/>
      <c r="P24" s="255"/>
      <c r="Q24" s="255"/>
      <c r="R24" s="255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5"/>
      <c r="AD24" s="255"/>
      <c r="AE24" s="255"/>
      <c r="AF24" s="255"/>
      <c r="AG24" s="255"/>
      <c r="AH24" s="255"/>
      <c r="AI24" s="255"/>
      <c r="AJ24" s="255"/>
      <c r="AK24" s="255"/>
      <c r="AL24" s="255"/>
      <c r="AM24" s="255"/>
      <c r="AN24" s="255"/>
      <c r="AO24" s="255"/>
      <c r="AP24" s="255"/>
      <c r="AQ24" s="17"/>
      <c r="BE24" s="310"/>
    </row>
    <row r="25" spans="2:71" s="253" customFormat="1">
      <c r="B25" s="15"/>
      <c r="C25" s="255"/>
      <c r="D25" s="255"/>
      <c r="E25" s="255"/>
      <c r="F25" s="255"/>
      <c r="G25" s="255"/>
      <c r="H25" s="255"/>
      <c r="I25" s="255"/>
      <c r="J25" s="255"/>
      <c r="K25" s="255"/>
      <c r="L25" s="285" t="s">
        <v>305</v>
      </c>
      <c r="M25" s="285"/>
      <c r="N25" s="285"/>
      <c r="O25" s="285"/>
      <c r="P25" s="255"/>
      <c r="Q25" s="255"/>
      <c r="R25" s="255"/>
      <c r="S25" s="255"/>
      <c r="T25" s="255"/>
      <c r="U25" s="255"/>
      <c r="V25" s="255"/>
      <c r="W25" s="285" t="s">
        <v>306</v>
      </c>
      <c r="X25" s="285"/>
      <c r="Y25" s="285"/>
      <c r="Z25" s="285"/>
      <c r="AA25" s="285"/>
      <c r="AB25" s="285"/>
      <c r="AC25" s="285"/>
      <c r="AD25" s="285"/>
      <c r="AE25" s="285"/>
      <c r="AF25" s="255"/>
      <c r="AG25" s="255"/>
      <c r="AH25" s="255"/>
      <c r="AI25" s="255"/>
      <c r="AJ25" s="255"/>
      <c r="AK25" s="285" t="s">
        <v>307</v>
      </c>
      <c r="AL25" s="285"/>
      <c r="AM25" s="285"/>
      <c r="AN25" s="285"/>
      <c r="AO25" s="285"/>
      <c r="AP25" s="255"/>
      <c r="AQ25" s="17"/>
      <c r="BE25" s="310"/>
    </row>
    <row r="26" spans="2:71" s="314" customFormat="1" ht="14.45" customHeight="1">
      <c r="B26" s="18"/>
      <c r="C26" s="242"/>
      <c r="D26" s="248" t="s">
        <v>308</v>
      </c>
      <c r="E26" s="242"/>
      <c r="F26" s="248" t="s">
        <v>309</v>
      </c>
      <c r="G26" s="242"/>
      <c r="H26" s="242"/>
      <c r="I26" s="242"/>
      <c r="J26" s="242"/>
      <c r="K26" s="242"/>
      <c r="L26" s="275">
        <v>0.21</v>
      </c>
      <c r="M26" s="276"/>
      <c r="N26" s="276"/>
      <c r="O26" s="276"/>
      <c r="P26" s="242"/>
      <c r="Q26" s="242"/>
      <c r="R26" s="242"/>
      <c r="S26" s="242"/>
      <c r="T26" s="242"/>
      <c r="U26" s="242"/>
      <c r="V26" s="242"/>
      <c r="W26" s="277">
        <f>ROUND(AZ51,2)</f>
        <v>0</v>
      </c>
      <c r="X26" s="276"/>
      <c r="Y26" s="276"/>
      <c r="Z26" s="276"/>
      <c r="AA26" s="276"/>
      <c r="AB26" s="276"/>
      <c r="AC26" s="276"/>
      <c r="AD26" s="276"/>
      <c r="AE26" s="276"/>
      <c r="AF26" s="242"/>
      <c r="AG26" s="242"/>
      <c r="AH26" s="242"/>
      <c r="AI26" s="242"/>
      <c r="AJ26" s="242"/>
      <c r="AK26" s="277">
        <f>ROUND(AV51,2)</f>
        <v>0</v>
      </c>
      <c r="AL26" s="276"/>
      <c r="AM26" s="276"/>
      <c r="AN26" s="276"/>
      <c r="AO26" s="276"/>
      <c r="AP26" s="242"/>
      <c r="AQ26" s="19"/>
      <c r="BE26" s="310"/>
    </row>
    <row r="27" spans="2:71" s="314" customFormat="1" ht="14.45" customHeight="1">
      <c r="B27" s="18"/>
      <c r="C27" s="242"/>
      <c r="D27" s="242"/>
      <c r="E27" s="242"/>
      <c r="F27" s="248" t="s">
        <v>310</v>
      </c>
      <c r="G27" s="242"/>
      <c r="H27" s="242"/>
      <c r="I27" s="242"/>
      <c r="J27" s="242"/>
      <c r="K27" s="242"/>
      <c r="L27" s="275">
        <v>0.15</v>
      </c>
      <c r="M27" s="276"/>
      <c r="N27" s="276"/>
      <c r="O27" s="276"/>
      <c r="P27" s="242"/>
      <c r="Q27" s="242"/>
      <c r="R27" s="242"/>
      <c r="S27" s="242"/>
      <c r="T27" s="242"/>
      <c r="U27" s="242"/>
      <c r="V27" s="242"/>
      <c r="W27" s="277">
        <f>ROUND(BA51,2)</f>
        <v>0</v>
      </c>
      <c r="X27" s="276"/>
      <c r="Y27" s="276"/>
      <c r="Z27" s="276"/>
      <c r="AA27" s="276"/>
      <c r="AB27" s="276"/>
      <c r="AC27" s="276"/>
      <c r="AD27" s="276"/>
      <c r="AE27" s="276"/>
      <c r="AF27" s="242"/>
      <c r="AG27" s="242"/>
      <c r="AH27" s="242"/>
      <c r="AI27" s="242"/>
      <c r="AJ27" s="242"/>
      <c r="AK27" s="277">
        <f>ROUND(AW51,2)</f>
        <v>0</v>
      </c>
      <c r="AL27" s="276"/>
      <c r="AM27" s="276"/>
      <c r="AN27" s="276"/>
      <c r="AO27" s="276"/>
      <c r="AP27" s="242"/>
      <c r="AQ27" s="19"/>
      <c r="BE27" s="310"/>
    </row>
    <row r="28" spans="2:71" s="314" customFormat="1" ht="14.45" hidden="1" customHeight="1">
      <c r="B28" s="18"/>
      <c r="C28" s="242"/>
      <c r="D28" s="242"/>
      <c r="E28" s="242"/>
      <c r="F28" s="248" t="s">
        <v>311</v>
      </c>
      <c r="G28" s="242"/>
      <c r="H28" s="242"/>
      <c r="I28" s="242"/>
      <c r="J28" s="242"/>
      <c r="K28" s="242"/>
      <c r="L28" s="275">
        <v>0.21</v>
      </c>
      <c r="M28" s="276"/>
      <c r="N28" s="276"/>
      <c r="O28" s="276"/>
      <c r="P28" s="242"/>
      <c r="Q28" s="242"/>
      <c r="R28" s="242"/>
      <c r="S28" s="242"/>
      <c r="T28" s="242"/>
      <c r="U28" s="242"/>
      <c r="V28" s="242"/>
      <c r="W28" s="277">
        <f>ROUND(BB51,2)</f>
        <v>0</v>
      </c>
      <c r="X28" s="276"/>
      <c r="Y28" s="276"/>
      <c r="Z28" s="276"/>
      <c r="AA28" s="276"/>
      <c r="AB28" s="276"/>
      <c r="AC28" s="276"/>
      <c r="AD28" s="276"/>
      <c r="AE28" s="276"/>
      <c r="AF28" s="242"/>
      <c r="AG28" s="242"/>
      <c r="AH28" s="242"/>
      <c r="AI28" s="242"/>
      <c r="AJ28" s="242"/>
      <c r="AK28" s="277">
        <v>0</v>
      </c>
      <c r="AL28" s="276"/>
      <c r="AM28" s="276"/>
      <c r="AN28" s="276"/>
      <c r="AO28" s="276"/>
      <c r="AP28" s="242"/>
      <c r="AQ28" s="19"/>
      <c r="BE28" s="310"/>
    </row>
    <row r="29" spans="2:71" s="314" customFormat="1" ht="14.45" hidden="1" customHeight="1">
      <c r="B29" s="18"/>
      <c r="C29" s="242"/>
      <c r="D29" s="242"/>
      <c r="E29" s="242"/>
      <c r="F29" s="248" t="s">
        <v>312</v>
      </c>
      <c r="G29" s="242"/>
      <c r="H29" s="242"/>
      <c r="I29" s="242"/>
      <c r="J29" s="242"/>
      <c r="K29" s="242"/>
      <c r="L29" s="275">
        <v>0.15</v>
      </c>
      <c r="M29" s="276"/>
      <c r="N29" s="276"/>
      <c r="O29" s="276"/>
      <c r="P29" s="242"/>
      <c r="Q29" s="242"/>
      <c r="R29" s="242"/>
      <c r="S29" s="242"/>
      <c r="T29" s="242"/>
      <c r="U29" s="242"/>
      <c r="V29" s="242"/>
      <c r="W29" s="277">
        <f>ROUND(BC51,2)</f>
        <v>0</v>
      </c>
      <c r="X29" s="276"/>
      <c r="Y29" s="276"/>
      <c r="Z29" s="276"/>
      <c r="AA29" s="276"/>
      <c r="AB29" s="276"/>
      <c r="AC29" s="276"/>
      <c r="AD29" s="276"/>
      <c r="AE29" s="276"/>
      <c r="AF29" s="242"/>
      <c r="AG29" s="242"/>
      <c r="AH29" s="242"/>
      <c r="AI29" s="242"/>
      <c r="AJ29" s="242"/>
      <c r="AK29" s="277">
        <v>0</v>
      </c>
      <c r="AL29" s="276"/>
      <c r="AM29" s="276"/>
      <c r="AN29" s="276"/>
      <c r="AO29" s="276"/>
      <c r="AP29" s="242"/>
      <c r="AQ29" s="19"/>
      <c r="BE29" s="310"/>
    </row>
    <row r="30" spans="2:71" s="314" customFormat="1" ht="14.45" hidden="1" customHeight="1">
      <c r="B30" s="18"/>
      <c r="C30" s="242"/>
      <c r="D30" s="242"/>
      <c r="E30" s="242"/>
      <c r="F30" s="248" t="s">
        <v>313</v>
      </c>
      <c r="G30" s="242"/>
      <c r="H30" s="242"/>
      <c r="I30" s="242"/>
      <c r="J30" s="242"/>
      <c r="K30" s="242"/>
      <c r="L30" s="275">
        <v>0</v>
      </c>
      <c r="M30" s="276"/>
      <c r="N30" s="276"/>
      <c r="O30" s="276"/>
      <c r="P30" s="242"/>
      <c r="Q30" s="242"/>
      <c r="R30" s="242"/>
      <c r="S30" s="242"/>
      <c r="T30" s="242"/>
      <c r="U30" s="242"/>
      <c r="V30" s="242"/>
      <c r="W30" s="277">
        <f>ROUND(BD51,2)</f>
        <v>0</v>
      </c>
      <c r="X30" s="276"/>
      <c r="Y30" s="276"/>
      <c r="Z30" s="276"/>
      <c r="AA30" s="276"/>
      <c r="AB30" s="276"/>
      <c r="AC30" s="276"/>
      <c r="AD30" s="276"/>
      <c r="AE30" s="276"/>
      <c r="AF30" s="242"/>
      <c r="AG30" s="242"/>
      <c r="AH30" s="242"/>
      <c r="AI30" s="242"/>
      <c r="AJ30" s="242"/>
      <c r="AK30" s="277">
        <v>0</v>
      </c>
      <c r="AL30" s="276"/>
      <c r="AM30" s="276"/>
      <c r="AN30" s="276"/>
      <c r="AO30" s="276"/>
      <c r="AP30" s="242"/>
      <c r="AQ30" s="19"/>
      <c r="BE30" s="310"/>
    </row>
    <row r="31" spans="2:71" s="253" customFormat="1" ht="6.95" customHeight="1">
      <c r="B31" s="15"/>
      <c r="C31" s="255"/>
      <c r="D31" s="255"/>
      <c r="E31" s="255"/>
      <c r="F31" s="255"/>
      <c r="G31" s="255"/>
      <c r="H31" s="255"/>
      <c r="I31" s="255"/>
      <c r="J31" s="255"/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5"/>
      <c r="AN31" s="255"/>
      <c r="AO31" s="255"/>
      <c r="AP31" s="255"/>
      <c r="AQ31" s="17"/>
      <c r="BE31" s="310"/>
    </row>
    <row r="32" spans="2:71" s="253" customFormat="1" ht="25.9" customHeight="1">
      <c r="B32" s="15"/>
      <c r="C32" s="20"/>
      <c r="D32" s="21" t="s">
        <v>314</v>
      </c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0"/>
      <c r="Q32" s="250"/>
      <c r="R32" s="250"/>
      <c r="S32" s="250"/>
      <c r="T32" s="22" t="s">
        <v>315</v>
      </c>
      <c r="U32" s="250"/>
      <c r="V32" s="250"/>
      <c r="W32" s="250"/>
      <c r="X32" s="263" t="s">
        <v>316</v>
      </c>
      <c r="Y32" s="264"/>
      <c r="Z32" s="264"/>
      <c r="AA32" s="264"/>
      <c r="AB32" s="264"/>
      <c r="AC32" s="250"/>
      <c r="AD32" s="250"/>
      <c r="AE32" s="250"/>
      <c r="AF32" s="250"/>
      <c r="AG32" s="250"/>
      <c r="AH32" s="250"/>
      <c r="AI32" s="250"/>
      <c r="AJ32" s="250"/>
      <c r="AK32" s="265">
        <f>SUM(AK23:AK30)</f>
        <v>0</v>
      </c>
      <c r="AL32" s="264"/>
      <c r="AM32" s="264"/>
      <c r="AN32" s="264"/>
      <c r="AO32" s="266"/>
      <c r="AP32" s="20"/>
      <c r="AQ32" s="23"/>
      <c r="BE32" s="310"/>
    </row>
    <row r="33" spans="2:56" s="253" customFormat="1" ht="6.95" customHeight="1">
      <c r="B33" s="15"/>
      <c r="C33" s="255"/>
      <c r="D33" s="255"/>
      <c r="E33" s="255"/>
      <c r="F33" s="255"/>
      <c r="G33" s="255"/>
      <c r="H33" s="255"/>
      <c r="I33" s="255"/>
      <c r="J33" s="255"/>
      <c r="K33" s="255"/>
      <c r="L33" s="255"/>
      <c r="M33" s="255"/>
      <c r="N33" s="255"/>
      <c r="O33" s="255"/>
      <c r="P33" s="255"/>
      <c r="Q33" s="255"/>
      <c r="R33" s="255"/>
      <c r="S33" s="255"/>
      <c r="T33" s="255"/>
      <c r="U33" s="255"/>
      <c r="V33" s="255"/>
      <c r="W33" s="255"/>
      <c r="X33" s="255"/>
      <c r="Y33" s="255"/>
      <c r="Z33" s="255"/>
      <c r="AA33" s="255"/>
      <c r="AB33" s="255"/>
      <c r="AC33" s="255"/>
      <c r="AD33" s="255"/>
      <c r="AE33" s="255"/>
      <c r="AF33" s="255"/>
      <c r="AG33" s="255"/>
      <c r="AH33" s="255"/>
      <c r="AI33" s="255"/>
      <c r="AJ33" s="255"/>
      <c r="AK33" s="255"/>
      <c r="AL33" s="255"/>
      <c r="AM33" s="255"/>
      <c r="AN33" s="255"/>
      <c r="AO33" s="255"/>
      <c r="AP33" s="255"/>
      <c r="AQ33" s="17"/>
    </row>
    <row r="34" spans="2:56" s="253" customFormat="1" ht="6.95" customHeight="1">
      <c r="B34" s="24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6"/>
    </row>
    <row r="38" spans="2:56" s="253" customFormat="1" ht="6.95" customHeight="1"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15"/>
    </row>
    <row r="39" spans="2:56" s="253" customFormat="1" ht="36.950000000000003" customHeight="1">
      <c r="B39" s="15"/>
      <c r="C39" s="29" t="s">
        <v>317</v>
      </c>
      <c r="AR39" s="15"/>
    </row>
    <row r="40" spans="2:56" s="253" customFormat="1" ht="6.95" customHeight="1">
      <c r="B40" s="15"/>
      <c r="AR40" s="15"/>
    </row>
    <row r="41" spans="2:56" s="247" customFormat="1" ht="14.45" customHeight="1">
      <c r="B41" s="30"/>
      <c r="C41" s="252" t="s">
        <v>283</v>
      </c>
      <c r="L41" s="247" t="str">
        <f>K5</f>
        <v>TP1747022</v>
      </c>
      <c r="AR41" s="30"/>
    </row>
    <row r="42" spans="2:56" s="245" customFormat="1" ht="36.950000000000003" customHeight="1">
      <c r="B42" s="31"/>
      <c r="C42" s="32" t="s">
        <v>286</v>
      </c>
      <c r="L42" s="271" t="str">
        <f>K6</f>
        <v>Rozšíření VZT a klimatizace v prostorách knihovny a sálu objektu K-TRIO</v>
      </c>
      <c r="M42" s="272"/>
      <c r="N42" s="272"/>
      <c r="O42" s="272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272"/>
      <c r="AA42" s="272"/>
      <c r="AB42" s="272"/>
      <c r="AC42" s="272"/>
      <c r="AD42" s="272"/>
      <c r="AE42" s="272"/>
      <c r="AF42" s="272"/>
      <c r="AG42" s="272"/>
      <c r="AH42" s="272"/>
      <c r="AI42" s="272"/>
      <c r="AJ42" s="272"/>
      <c r="AK42" s="272"/>
      <c r="AL42" s="272"/>
      <c r="AM42" s="272"/>
      <c r="AN42" s="272"/>
      <c r="AO42" s="272"/>
      <c r="AR42" s="31"/>
    </row>
    <row r="43" spans="2:56" s="253" customFormat="1" ht="6.95" customHeight="1">
      <c r="B43" s="15"/>
      <c r="AR43" s="15"/>
    </row>
    <row r="44" spans="2:56" s="253" customFormat="1" ht="15">
      <c r="B44" s="15"/>
      <c r="C44" s="252" t="s">
        <v>291</v>
      </c>
      <c r="L44" s="33" t="str">
        <f>IF(K8="","",K8)</f>
        <v>Ostrava</v>
      </c>
      <c r="AI44" s="252" t="s">
        <v>293</v>
      </c>
      <c r="AM44" s="273">
        <f>IF(AN8= "","",AN8)</f>
        <v>44306</v>
      </c>
      <c r="AN44" s="273"/>
      <c r="AR44" s="15"/>
    </row>
    <row r="45" spans="2:56" s="253" customFormat="1" ht="6.95" customHeight="1">
      <c r="B45" s="15"/>
      <c r="AR45" s="15"/>
    </row>
    <row r="46" spans="2:56" s="253" customFormat="1" ht="15">
      <c r="B46" s="15"/>
      <c r="C46" s="252" t="s">
        <v>294</v>
      </c>
      <c r="L46" s="247" t="str">
        <f>IF(E11= "","",E11)</f>
        <v>Statutární město Ostrava, městský obvod Ostrava-Ji</v>
      </c>
      <c r="AI46" s="252" t="s">
        <v>300</v>
      </c>
      <c r="AM46" s="274" t="str">
        <f>IF(E17="","",E17)</f>
        <v>Air Technology s.r.o.</v>
      </c>
      <c r="AN46" s="274"/>
      <c r="AO46" s="274"/>
      <c r="AP46" s="274"/>
      <c r="AR46" s="15"/>
      <c r="AS46" s="315" t="s">
        <v>318</v>
      </c>
      <c r="AT46" s="316"/>
      <c r="AU46" s="40"/>
      <c r="AV46" s="40"/>
      <c r="AW46" s="40"/>
      <c r="AX46" s="40"/>
      <c r="AY46" s="40"/>
      <c r="AZ46" s="40"/>
      <c r="BA46" s="40"/>
      <c r="BB46" s="40"/>
      <c r="BC46" s="40"/>
      <c r="BD46" s="41"/>
    </row>
    <row r="47" spans="2:56" s="253" customFormat="1" ht="15">
      <c r="B47" s="15"/>
      <c r="C47" s="252" t="s">
        <v>298</v>
      </c>
      <c r="L47" s="247" t="str">
        <f>IF(E14= "Vyplň údaj","",E14)</f>
        <v/>
      </c>
      <c r="AR47" s="15"/>
      <c r="AS47" s="261"/>
      <c r="AT47" s="262"/>
      <c r="AU47" s="255"/>
      <c r="AV47" s="255"/>
      <c r="AW47" s="255"/>
      <c r="AX47" s="255"/>
      <c r="AY47" s="255"/>
      <c r="AZ47" s="255"/>
      <c r="BA47" s="255"/>
      <c r="BB47" s="255"/>
      <c r="BC47" s="255"/>
      <c r="BD47" s="34"/>
    </row>
    <row r="48" spans="2:56" s="253" customFormat="1" ht="10.9" customHeight="1">
      <c r="B48" s="15"/>
      <c r="AR48" s="15"/>
      <c r="AS48" s="261"/>
      <c r="AT48" s="262"/>
      <c r="AU48" s="255"/>
      <c r="AV48" s="255"/>
      <c r="AW48" s="255"/>
      <c r="AX48" s="255"/>
      <c r="AY48" s="255"/>
      <c r="AZ48" s="255"/>
      <c r="BA48" s="255"/>
      <c r="BB48" s="255"/>
      <c r="BC48" s="255"/>
      <c r="BD48" s="34"/>
    </row>
    <row r="49" spans="1:91" s="253" customFormat="1" ht="29.25" customHeight="1">
      <c r="B49" s="15"/>
      <c r="C49" s="267" t="s">
        <v>319</v>
      </c>
      <c r="D49" s="268"/>
      <c r="E49" s="268"/>
      <c r="F49" s="268"/>
      <c r="G49" s="268"/>
      <c r="H49" s="250"/>
      <c r="I49" s="269" t="s">
        <v>320</v>
      </c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68"/>
      <c r="W49" s="268"/>
      <c r="X49" s="268"/>
      <c r="Y49" s="268"/>
      <c r="Z49" s="268"/>
      <c r="AA49" s="268"/>
      <c r="AB49" s="268"/>
      <c r="AC49" s="268"/>
      <c r="AD49" s="268"/>
      <c r="AE49" s="268"/>
      <c r="AF49" s="268"/>
      <c r="AG49" s="270" t="s">
        <v>321</v>
      </c>
      <c r="AH49" s="268"/>
      <c r="AI49" s="268"/>
      <c r="AJ49" s="268"/>
      <c r="AK49" s="268"/>
      <c r="AL49" s="268"/>
      <c r="AM49" s="268"/>
      <c r="AN49" s="269" t="s">
        <v>322</v>
      </c>
      <c r="AO49" s="268"/>
      <c r="AP49" s="268"/>
      <c r="AQ49" s="35" t="s">
        <v>323</v>
      </c>
      <c r="AR49" s="15"/>
      <c r="AS49" s="36" t="s">
        <v>324</v>
      </c>
      <c r="AT49" s="37" t="s">
        <v>325</v>
      </c>
      <c r="AU49" s="37" t="s">
        <v>326</v>
      </c>
      <c r="AV49" s="37" t="s">
        <v>327</v>
      </c>
      <c r="AW49" s="37" t="s">
        <v>328</v>
      </c>
      <c r="AX49" s="37" t="s">
        <v>329</v>
      </c>
      <c r="AY49" s="37" t="s">
        <v>330</v>
      </c>
      <c r="AZ49" s="37" t="s">
        <v>331</v>
      </c>
      <c r="BA49" s="37" t="s">
        <v>332</v>
      </c>
      <c r="BB49" s="37" t="s">
        <v>333</v>
      </c>
      <c r="BC49" s="37" t="s">
        <v>334</v>
      </c>
      <c r="BD49" s="38" t="s">
        <v>335</v>
      </c>
    </row>
    <row r="50" spans="1:91" s="253" customFormat="1" ht="10.9" customHeight="1">
      <c r="B50" s="15"/>
      <c r="AR50" s="15"/>
      <c r="AS50" s="39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1"/>
    </row>
    <row r="51" spans="1:91" s="245" customFormat="1" ht="32.450000000000003" customHeight="1">
      <c r="B51" s="31"/>
      <c r="C51" s="42" t="s">
        <v>336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259">
        <f>ROUND(SUM(AG52:AG56),2)</f>
        <v>0</v>
      </c>
      <c r="AH51" s="259"/>
      <c r="AI51" s="259"/>
      <c r="AJ51" s="259"/>
      <c r="AK51" s="259"/>
      <c r="AL51" s="259"/>
      <c r="AM51" s="259"/>
      <c r="AN51" s="260">
        <f t="shared" ref="AN51:AN56" si="0">SUM(AG51,AT51)</f>
        <v>0</v>
      </c>
      <c r="AO51" s="260"/>
      <c r="AP51" s="260"/>
      <c r="AQ51" s="44" t="s">
        <v>289</v>
      </c>
      <c r="AR51" s="31"/>
      <c r="AS51" s="45">
        <f>ROUND(SUM(AS52:AS56),2)</f>
        <v>0</v>
      </c>
      <c r="AT51" s="46">
        <f t="shared" ref="AT51:AT56" si="1">ROUND(SUM(AV51:AW51),2)</f>
        <v>0</v>
      </c>
      <c r="AU51" s="47">
        <f>ROUND(SUM(AU52:AU56),5)</f>
        <v>0</v>
      </c>
      <c r="AV51" s="46">
        <f>ROUND(AZ51*L26,2)</f>
        <v>0</v>
      </c>
      <c r="AW51" s="46">
        <f>ROUND(BA51*L27,2)</f>
        <v>0</v>
      </c>
      <c r="AX51" s="46">
        <f>ROUND(BB51*L26,2)</f>
        <v>0</v>
      </c>
      <c r="AY51" s="46">
        <f>ROUND(BC51*L27,2)</f>
        <v>0</v>
      </c>
      <c r="AZ51" s="46">
        <f>ROUND(SUM(AZ52:AZ56),2)</f>
        <v>0</v>
      </c>
      <c r="BA51" s="46">
        <f>ROUND(SUM(BA52:BA56),2)</f>
        <v>0</v>
      </c>
      <c r="BB51" s="46">
        <f>ROUND(SUM(BB52:BB56),2)</f>
        <v>0</v>
      </c>
      <c r="BC51" s="46">
        <f>ROUND(SUM(BC52:BC56),2)</f>
        <v>0</v>
      </c>
      <c r="BD51" s="48">
        <f>ROUND(SUM(BD52:BD56),2)</f>
        <v>0</v>
      </c>
      <c r="BS51" s="32" t="s">
        <v>337</v>
      </c>
      <c r="BT51" s="32" t="s">
        <v>338</v>
      </c>
      <c r="BU51" s="317" t="s">
        <v>339</v>
      </c>
      <c r="BV51" s="32" t="s">
        <v>340</v>
      </c>
      <c r="BW51" s="32" t="s">
        <v>275</v>
      </c>
      <c r="BX51" s="32" t="s">
        <v>341</v>
      </c>
      <c r="CL51" s="32" t="s">
        <v>289</v>
      </c>
    </row>
    <row r="52" spans="1:91" s="319" customFormat="1" ht="22.5" customHeight="1">
      <c r="A52" s="318" t="s">
        <v>342</v>
      </c>
      <c r="B52" s="49"/>
      <c r="C52" s="50"/>
      <c r="D52" s="258" t="s">
        <v>343</v>
      </c>
      <c r="E52" s="258"/>
      <c r="F52" s="258"/>
      <c r="G52" s="258"/>
      <c r="H52" s="258"/>
      <c r="I52" s="249"/>
      <c r="J52" s="258" t="s">
        <v>344</v>
      </c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56">
        <f>'D.1.4.b - Zařízení pro oc...'!J27</f>
        <v>0</v>
      </c>
      <c r="AH52" s="257"/>
      <c r="AI52" s="257"/>
      <c r="AJ52" s="257"/>
      <c r="AK52" s="257"/>
      <c r="AL52" s="257"/>
      <c r="AM52" s="257"/>
      <c r="AN52" s="256">
        <f t="shared" si="0"/>
        <v>0</v>
      </c>
      <c r="AO52" s="257"/>
      <c r="AP52" s="257"/>
      <c r="AQ52" s="51" t="s">
        <v>345</v>
      </c>
      <c r="AR52" s="49"/>
      <c r="AS52" s="52">
        <v>0</v>
      </c>
      <c r="AT52" s="53">
        <f t="shared" si="1"/>
        <v>0</v>
      </c>
      <c r="AU52" s="54">
        <f>'D.1.4.b - Zařízení pro oc...'!P83</f>
        <v>0</v>
      </c>
      <c r="AV52" s="53">
        <f>'D.1.4.b - Zařízení pro oc...'!J30</f>
        <v>0</v>
      </c>
      <c r="AW52" s="53">
        <f>'D.1.4.b - Zařízení pro oc...'!J31</f>
        <v>0</v>
      </c>
      <c r="AX52" s="53">
        <f>'D.1.4.b - Zařízení pro oc...'!J32</f>
        <v>0</v>
      </c>
      <c r="AY52" s="53">
        <f>'D.1.4.b - Zařízení pro oc...'!J33</f>
        <v>0</v>
      </c>
      <c r="AZ52" s="53">
        <f>'D.1.4.b - Zařízení pro oc...'!F30</f>
        <v>0</v>
      </c>
      <c r="BA52" s="53">
        <f>'D.1.4.b - Zařízení pro oc...'!F31</f>
        <v>0</v>
      </c>
      <c r="BB52" s="53">
        <f>'D.1.4.b - Zařízení pro oc...'!F32</f>
        <v>0</v>
      </c>
      <c r="BC52" s="53">
        <f>'D.1.4.b - Zařízení pro oc...'!F33</f>
        <v>0</v>
      </c>
      <c r="BD52" s="55">
        <f>'D.1.4.b - Zařízení pro oc...'!F34</f>
        <v>0</v>
      </c>
      <c r="BT52" s="320" t="s">
        <v>346</v>
      </c>
      <c r="BV52" s="320" t="s">
        <v>340</v>
      </c>
      <c r="BW52" s="320" t="s">
        <v>347</v>
      </c>
      <c r="BX52" s="320" t="s">
        <v>275</v>
      </c>
      <c r="CL52" s="320" t="s">
        <v>289</v>
      </c>
      <c r="CM52" s="320" t="s">
        <v>348</v>
      </c>
    </row>
    <row r="53" spans="1:91" s="319" customFormat="1" ht="22.5" customHeight="1">
      <c r="A53" s="318" t="s">
        <v>342</v>
      </c>
      <c r="B53" s="49"/>
      <c r="C53" s="50"/>
      <c r="D53" s="258" t="s">
        <v>349</v>
      </c>
      <c r="E53" s="258"/>
      <c r="F53" s="258"/>
      <c r="G53" s="258"/>
      <c r="H53" s="258"/>
      <c r="I53" s="249"/>
      <c r="J53" s="258" t="s">
        <v>350</v>
      </c>
      <c r="K53" s="258"/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  <c r="AD53" s="258"/>
      <c r="AE53" s="258"/>
      <c r="AF53" s="258"/>
      <c r="AG53" s="256">
        <f>'D.1.4.c - Zařízení vzduch...'!J27</f>
        <v>0</v>
      </c>
      <c r="AH53" s="257"/>
      <c r="AI53" s="257"/>
      <c r="AJ53" s="257"/>
      <c r="AK53" s="257"/>
      <c r="AL53" s="257"/>
      <c r="AM53" s="257"/>
      <c r="AN53" s="256">
        <f t="shared" si="0"/>
        <v>0</v>
      </c>
      <c r="AO53" s="257"/>
      <c r="AP53" s="257"/>
      <c r="AQ53" s="51" t="s">
        <v>345</v>
      </c>
      <c r="AR53" s="49"/>
      <c r="AS53" s="52">
        <v>0</v>
      </c>
      <c r="AT53" s="53">
        <f t="shared" si="1"/>
        <v>0</v>
      </c>
      <c r="AU53" s="54">
        <f>'D.1.4.c - Zařízení vzduch...'!P86</f>
        <v>0</v>
      </c>
      <c r="AV53" s="53">
        <f>'D.1.4.c - Zařízení vzduch...'!J30</f>
        <v>0</v>
      </c>
      <c r="AW53" s="53">
        <f>'D.1.4.c - Zařízení vzduch...'!J31</f>
        <v>0</v>
      </c>
      <c r="AX53" s="53">
        <f>'D.1.4.c - Zařízení vzduch...'!J32</f>
        <v>0</v>
      </c>
      <c r="AY53" s="53">
        <f>'D.1.4.c - Zařízení vzduch...'!J33</f>
        <v>0</v>
      </c>
      <c r="AZ53" s="53">
        <f>'D.1.4.c - Zařízení vzduch...'!F30</f>
        <v>0</v>
      </c>
      <c r="BA53" s="53">
        <f>'D.1.4.c - Zařízení vzduch...'!F31</f>
        <v>0</v>
      </c>
      <c r="BB53" s="53">
        <f>'D.1.4.c - Zařízení vzduch...'!F32</f>
        <v>0</v>
      </c>
      <c r="BC53" s="53">
        <f>'D.1.4.c - Zařízení vzduch...'!F33</f>
        <v>0</v>
      </c>
      <c r="BD53" s="55">
        <f>'D.1.4.c - Zařízení vzduch...'!F34</f>
        <v>0</v>
      </c>
      <c r="BT53" s="320" t="s">
        <v>346</v>
      </c>
      <c r="BV53" s="320" t="s">
        <v>340</v>
      </c>
      <c r="BW53" s="320" t="s">
        <v>351</v>
      </c>
      <c r="BX53" s="320" t="s">
        <v>275</v>
      </c>
      <c r="CL53" s="320" t="s">
        <v>289</v>
      </c>
      <c r="CM53" s="320" t="s">
        <v>348</v>
      </c>
    </row>
    <row r="54" spans="1:91" s="319" customFormat="1" ht="22.5" customHeight="1">
      <c r="A54" s="318" t="s">
        <v>342</v>
      </c>
      <c r="B54" s="49"/>
      <c r="C54" s="50"/>
      <c r="D54" s="258" t="s">
        <v>352</v>
      </c>
      <c r="E54" s="258"/>
      <c r="F54" s="258"/>
      <c r="G54" s="258"/>
      <c r="H54" s="258"/>
      <c r="I54" s="249"/>
      <c r="J54" s="258" t="s">
        <v>353</v>
      </c>
      <c r="K54" s="258"/>
      <c r="L54" s="258"/>
      <c r="M54" s="258"/>
      <c r="N54" s="258"/>
      <c r="O54" s="258"/>
      <c r="P54" s="258"/>
      <c r="Q54" s="258"/>
      <c r="R54" s="258"/>
      <c r="S54" s="258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  <c r="AD54" s="258"/>
      <c r="AE54" s="258"/>
      <c r="AF54" s="258"/>
      <c r="AG54" s="256">
        <f>'D.1.4.d - Silnoproudá ele...'!J27</f>
        <v>0</v>
      </c>
      <c r="AH54" s="257"/>
      <c r="AI54" s="257"/>
      <c r="AJ54" s="257"/>
      <c r="AK54" s="257"/>
      <c r="AL54" s="257"/>
      <c r="AM54" s="257"/>
      <c r="AN54" s="256">
        <f t="shared" si="0"/>
        <v>0</v>
      </c>
      <c r="AO54" s="257"/>
      <c r="AP54" s="257"/>
      <c r="AQ54" s="51" t="s">
        <v>345</v>
      </c>
      <c r="AR54" s="49"/>
      <c r="AS54" s="52">
        <v>0</v>
      </c>
      <c r="AT54" s="53">
        <f t="shared" si="1"/>
        <v>0</v>
      </c>
      <c r="AU54" s="54">
        <f>'D.1.4.d - Silnoproudá ele...'!P83</f>
        <v>0</v>
      </c>
      <c r="AV54" s="53">
        <f>'D.1.4.d - Silnoproudá ele...'!J30</f>
        <v>0</v>
      </c>
      <c r="AW54" s="53">
        <f>'D.1.4.d - Silnoproudá ele...'!J31</f>
        <v>0</v>
      </c>
      <c r="AX54" s="53">
        <f>'D.1.4.d - Silnoproudá ele...'!J32</f>
        <v>0</v>
      </c>
      <c r="AY54" s="53">
        <f>'D.1.4.d - Silnoproudá ele...'!J33</f>
        <v>0</v>
      </c>
      <c r="AZ54" s="53">
        <f>'D.1.4.d - Silnoproudá ele...'!F30</f>
        <v>0</v>
      </c>
      <c r="BA54" s="53">
        <f>'D.1.4.d - Silnoproudá ele...'!F31</f>
        <v>0</v>
      </c>
      <c r="BB54" s="53">
        <f>'D.1.4.d - Silnoproudá ele...'!F32</f>
        <v>0</v>
      </c>
      <c r="BC54" s="53">
        <f>'D.1.4.d - Silnoproudá ele...'!F33</f>
        <v>0</v>
      </c>
      <c r="BD54" s="55">
        <f>'D.1.4.d - Silnoproudá ele...'!F34</f>
        <v>0</v>
      </c>
      <c r="BT54" s="320" t="s">
        <v>346</v>
      </c>
      <c r="BV54" s="320" t="s">
        <v>340</v>
      </c>
      <c r="BW54" s="320" t="s">
        <v>354</v>
      </c>
      <c r="BX54" s="320" t="s">
        <v>275</v>
      </c>
      <c r="CL54" s="320" t="s">
        <v>289</v>
      </c>
      <c r="CM54" s="320" t="s">
        <v>348</v>
      </c>
    </row>
    <row r="55" spans="1:91" s="319" customFormat="1" ht="22.5" customHeight="1">
      <c r="A55" s="318" t="s">
        <v>342</v>
      </c>
      <c r="B55" s="49"/>
      <c r="C55" s="50"/>
      <c r="D55" s="258" t="s">
        <v>355</v>
      </c>
      <c r="E55" s="258"/>
      <c r="F55" s="258"/>
      <c r="G55" s="258"/>
      <c r="H55" s="258"/>
      <c r="I55" s="249"/>
      <c r="J55" s="258" t="s">
        <v>356</v>
      </c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6">
        <f>'D.1.4.e - Měření a regulace'!J27</f>
        <v>0</v>
      </c>
      <c r="AH55" s="257"/>
      <c r="AI55" s="257"/>
      <c r="AJ55" s="257"/>
      <c r="AK55" s="257"/>
      <c r="AL55" s="257"/>
      <c r="AM55" s="257"/>
      <c r="AN55" s="256">
        <f t="shared" si="0"/>
        <v>0</v>
      </c>
      <c r="AO55" s="257"/>
      <c r="AP55" s="257"/>
      <c r="AQ55" s="51" t="s">
        <v>345</v>
      </c>
      <c r="AR55" s="49"/>
      <c r="AS55" s="52">
        <v>0</v>
      </c>
      <c r="AT55" s="53">
        <f t="shared" si="1"/>
        <v>0</v>
      </c>
      <c r="AU55" s="54">
        <f>'D.1.4.e - Měření a regulace'!P83</f>
        <v>0</v>
      </c>
      <c r="AV55" s="53">
        <f>'D.1.4.e - Měření a regulace'!J30</f>
        <v>0</v>
      </c>
      <c r="AW55" s="53">
        <f>'D.1.4.e - Měření a regulace'!J31</f>
        <v>0</v>
      </c>
      <c r="AX55" s="53">
        <f>'D.1.4.e - Měření a regulace'!J32</f>
        <v>0</v>
      </c>
      <c r="AY55" s="53">
        <f>'D.1.4.e - Měření a regulace'!J33</f>
        <v>0</v>
      </c>
      <c r="AZ55" s="53">
        <f>'D.1.4.e - Měření a regulace'!F30</f>
        <v>0</v>
      </c>
      <c r="BA55" s="53">
        <f>'D.1.4.e - Měření a regulace'!F31</f>
        <v>0</v>
      </c>
      <c r="BB55" s="53">
        <f>'D.1.4.e - Měření a regulace'!F32</f>
        <v>0</v>
      </c>
      <c r="BC55" s="53">
        <f>'D.1.4.e - Měření a regulace'!F33</f>
        <v>0</v>
      </c>
      <c r="BD55" s="55">
        <f>'D.1.4.e - Měření a regulace'!F34</f>
        <v>0</v>
      </c>
      <c r="BT55" s="320" t="s">
        <v>346</v>
      </c>
      <c r="BV55" s="320" t="s">
        <v>340</v>
      </c>
      <c r="BW55" s="320" t="s">
        <v>357</v>
      </c>
      <c r="BX55" s="320" t="s">
        <v>275</v>
      </c>
      <c r="CL55" s="320" t="s">
        <v>289</v>
      </c>
      <c r="CM55" s="320" t="s">
        <v>348</v>
      </c>
    </row>
    <row r="56" spans="1:91" s="319" customFormat="1" ht="22.5" customHeight="1">
      <c r="A56" s="318" t="s">
        <v>342</v>
      </c>
      <c r="B56" s="49"/>
      <c r="C56" s="50"/>
      <c r="D56" s="258" t="s">
        <v>358</v>
      </c>
      <c r="E56" s="258"/>
      <c r="F56" s="258"/>
      <c r="G56" s="258"/>
      <c r="H56" s="258"/>
      <c r="I56" s="249"/>
      <c r="J56" s="258" t="s">
        <v>359</v>
      </c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  <c r="AD56" s="258"/>
      <c r="AE56" s="258"/>
      <c r="AF56" s="258"/>
      <c r="AG56" s="256">
        <f>'SO - Stavební část'!J27</f>
        <v>0</v>
      </c>
      <c r="AH56" s="257"/>
      <c r="AI56" s="257"/>
      <c r="AJ56" s="257"/>
      <c r="AK56" s="257"/>
      <c r="AL56" s="257"/>
      <c r="AM56" s="257"/>
      <c r="AN56" s="256">
        <f t="shared" si="0"/>
        <v>0</v>
      </c>
      <c r="AO56" s="257"/>
      <c r="AP56" s="257"/>
      <c r="AQ56" s="51" t="s">
        <v>345</v>
      </c>
      <c r="AR56" s="49"/>
      <c r="AS56" s="56">
        <v>0</v>
      </c>
      <c r="AT56" s="57">
        <f t="shared" si="1"/>
        <v>0</v>
      </c>
      <c r="AU56" s="58">
        <f>'SO - Stavební část'!P87</f>
        <v>0</v>
      </c>
      <c r="AV56" s="57">
        <f>'SO - Stavební část'!J30</f>
        <v>0</v>
      </c>
      <c r="AW56" s="57">
        <f>'SO - Stavební část'!J31</f>
        <v>0</v>
      </c>
      <c r="AX56" s="57">
        <f>'SO - Stavební část'!J32</f>
        <v>0</v>
      </c>
      <c r="AY56" s="57">
        <f>'SO - Stavební část'!J33</f>
        <v>0</v>
      </c>
      <c r="AZ56" s="57">
        <f>'SO - Stavební část'!F30</f>
        <v>0</v>
      </c>
      <c r="BA56" s="57">
        <f>'SO - Stavební část'!F31</f>
        <v>0</v>
      </c>
      <c r="BB56" s="57">
        <f>'SO - Stavební část'!F32</f>
        <v>0</v>
      </c>
      <c r="BC56" s="57">
        <f>'SO - Stavební část'!F33</f>
        <v>0</v>
      </c>
      <c r="BD56" s="59">
        <f>'SO - Stavební část'!F34</f>
        <v>0</v>
      </c>
      <c r="BT56" s="320" t="s">
        <v>346</v>
      </c>
      <c r="BV56" s="320" t="s">
        <v>340</v>
      </c>
      <c r="BW56" s="320" t="s">
        <v>360</v>
      </c>
      <c r="BX56" s="320" t="s">
        <v>275</v>
      </c>
      <c r="CL56" s="320" t="s">
        <v>289</v>
      </c>
      <c r="CM56" s="320" t="s">
        <v>348</v>
      </c>
    </row>
    <row r="57" spans="1:91" s="253" customFormat="1" ht="30" customHeight="1">
      <c r="B57" s="15"/>
      <c r="AR57" s="15"/>
    </row>
    <row r="58" spans="1:91" s="253" customFormat="1" ht="6.95" customHeight="1">
      <c r="B58" s="24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15"/>
    </row>
  </sheetData>
  <sheetProtection formatCells="0" formatColumns="0" formatRows="0" sort="0" autoFilter="0"/>
  <mergeCells count="57">
    <mergeCell ref="BE5:BE32"/>
    <mergeCell ref="K5:AO5"/>
    <mergeCell ref="K6:AO6"/>
    <mergeCell ref="E14:AJ14"/>
    <mergeCell ref="E20:AN20"/>
    <mergeCell ref="L28:O28"/>
    <mergeCell ref="L30:O30"/>
    <mergeCell ref="W30:AE30"/>
    <mergeCell ref="AK30:AO30"/>
    <mergeCell ref="AK23:AO23"/>
    <mergeCell ref="L25:O25"/>
    <mergeCell ref="W25:AE25"/>
    <mergeCell ref="AK25:AO25"/>
    <mergeCell ref="L26:O26"/>
    <mergeCell ref="W28:AE28"/>
    <mergeCell ref="AK28:AO28"/>
    <mergeCell ref="W26:AE26"/>
    <mergeCell ref="AK26:AO26"/>
    <mergeCell ref="L27:O27"/>
    <mergeCell ref="W27:AE27"/>
    <mergeCell ref="AK27:AO27"/>
    <mergeCell ref="L42:AO42"/>
    <mergeCell ref="AM44:AN44"/>
    <mergeCell ref="AM46:AP46"/>
    <mergeCell ref="L29:O29"/>
    <mergeCell ref="W29:AE29"/>
    <mergeCell ref="AK29:AO29"/>
    <mergeCell ref="AR2:BE2"/>
    <mergeCell ref="AS46:AT48"/>
    <mergeCell ref="AN53:AP53"/>
    <mergeCell ref="AG53:AM53"/>
    <mergeCell ref="D53:H53"/>
    <mergeCell ref="J53:AF53"/>
    <mergeCell ref="AN52:AP52"/>
    <mergeCell ref="AG52:AM52"/>
    <mergeCell ref="D52:H52"/>
    <mergeCell ref="J52:AF52"/>
    <mergeCell ref="X32:AB32"/>
    <mergeCell ref="AK32:AO32"/>
    <mergeCell ref="C49:G49"/>
    <mergeCell ref="I49:AF49"/>
    <mergeCell ref="AG49:AM49"/>
    <mergeCell ref="AN49:AP49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</mergeCells>
  <phoneticPr fontId="44" type="noConversion"/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D.1.4.b - Zařízení pro oc...'!C2" display="/" xr:uid="{00000000-0004-0000-0000-000002000000}"/>
    <hyperlink ref="A53" location="'D.1.4.c - Zařízení vzduch...'!C2" display="/" xr:uid="{00000000-0004-0000-0000-000003000000}"/>
    <hyperlink ref="A54" location="'D.1.4.d - Silnoproudá ele...'!C2" display="/" xr:uid="{00000000-0004-0000-0000-000004000000}"/>
    <hyperlink ref="A55" location="'D.1.4.e - Měření a regulace'!C2" display="/" xr:uid="{00000000-0004-0000-0000-000005000000}"/>
    <hyperlink ref="A56" location="'SO - Stavební část'!C2" display="/" xr:uid="{00000000-0004-0000-0000-000006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81"/>
  <sheetViews>
    <sheetView showGridLines="0" workbookViewId="0">
      <pane ySplit="1" topLeftCell="A149" activePane="bottomLeft" state="frozen"/>
      <selection pane="bottomLeft" activeCell="H164" sqref="H164:I164"/>
    </sheetView>
  </sheetViews>
  <sheetFormatPr defaultRowHeight="13.5"/>
  <cols>
    <col min="1" max="1" width="8.33203125" style="303" customWidth="1"/>
    <col min="2" max="2" width="1.6640625" style="303" customWidth="1"/>
    <col min="3" max="3" width="4.1640625" style="303" customWidth="1"/>
    <col min="4" max="4" width="4.33203125" style="303" customWidth="1"/>
    <col min="5" max="5" width="17.1640625" style="303" customWidth="1"/>
    <col min="6" max="6" width="75" style="303" customWidth="1"/>
    <col min="7" max="7" width="8.6640625" style="303" customWidth="1"/>
    <col min="8" max="8" width="11.1640625" style="303" customWidth="1"/>
    <col min="9" max="9" width="12.6640625" style="60" customWidth="1"/>
    <col min="10" max="10" width="23.5" style="303" customWidth="1"/>
    <col min="11" max="11" width="15.5" style="303" customWidth="1"/>
    <col min="12" max="12" width="9.33203125" style="303"/>
    <col min="13" max="18" width="9.33203125" style="303" hidden="1" customWidth="1"/>
    <col min="19" max="19" width="8.1640625" style="303" hidden="1" customWidth="1"/>
    <col min="20" max="20" width="29.6640625" style="303" hidden="1" customWidth="1"/>
    <col min="21" max="21" width="16.33203125" style="303" hidden="1" customWidth="1"/>
    <col min="22" max="22" width="12.33203125" style="303" customWidth="1"/>
    <col min="23" max="23" width="16.33203125" style="303" customWidth="1"/>
    <col min="24" max="24" width="12.33203125" style="303" customWidth="1"/>
    <col min="25" max="25" width="15" style="303" customWidth="1"/>
    <col min="26" max="26" width="11" style="303" customWidth="1"/>
    <col min="27" max="27" width="15" style="303" customWidth="1"/>
    <col min="28" max="28" width="16.33203125" style="303" customWidth="1"/>
    <col min="29" max="29" width="11" style="303" customWidth="1"/>
    <col min="30" max="30" width="15" style="303" customWidth="1"/>
    <col min="31" max="31" width="16.33203125" style="303" customWidth="1"/>
    <col min="32" max="43" width="9.33203125" style="303"/>
    <col min="44" max="65" width="9.33203125" style="303" hidden="1" customWidth="1"/>
    <col min="66" max="16384" width="9.33203125" style="303"/>
  </cols>
  <sheetData>
    <row r="1" spans="1:70" ht="21.75" customHeight="1">
      <c r="A1" s="302"/>
      <c r="B1" s="3"/>
      <c r="C1" s="3"/>
      <c r="D1" s="4" t="s">
        <v>269</v>
      </c>
      <c r="E1" s="3"/>
      <c r="F1" s="321" t="s">
        <v>361</v>
      </c>
      <c r="G1" s="322" t="s">
        <v>362</v>
      </c>
      <c r="H1" s="322"/>
      <c r="I1" s="61"/>
      <c r="J1" s="321" t="s">
        <v>363</v>
      </c>
      <c r="K1" s="4" t="s">
        <v>364</v>
      </c>
      <c r="L1" s="321" t="s">
        <v>365</v>
      </c>
      <c r="M1" s="321"/>
      <c r="N1" s="321"/>
      <c r="O1" s="321"/>
      <c r="P1" s="321"/>
      <c r="Q1" s="321"/>
      <c r="R1" s="321"/>
      <c r="S1" s="321"/>
      <c r="T1" s="321"/>
      <c r="U1" s="301"/>
      <c r="V1" s="301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302"/>
      <c r="BD1" s="302"/>
      <c r="BE1" s="302"/>
      <c r="BF1" s="302"/>
      <c r="BG1" s="302"/>
      <c r="BH1" s="302"/>
      <c r="BI1" s="302"/>
      <c r="BJ1" s="302"/>
      <c r="BK1" s="302"/>
      <c r="BL1" s="302"/>
      <c r="BM1" s="302"/>
      <c r="BN1" s="302"/>
      <c r="BO1" s="302"/>
      <c r="BP1" s="302"/>
      <c r="BQ1" s="302"/>
      <c r="BR1" s="302"/>
    </row>
    <row r="2" spans="1:70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306" t="s">
        <v>347</v>
      </c>
    </row>
    <row r="3" spans="1:70" ht="6.95" customHeight="1">
      <c r="B3" s="6"/>
      <c r="C3" s="7"/>
      <c r="D3" s="7"/>
      <c r="E3" s="7"/>
      <c r="F3" s="7"/>
      <c r="G3" s="7"/>
      <c r="H3" s="7"/>
      <c r="I3" s="62"/>
      <c r="J3" s="7"/>
      <c r="K3" s="8"/>
      <c r="AT3" s="306" t="s">
        <v>348</v>
      </c>
    </row>
    <row r="4" spans="1:70" ht="36.950000000000003" customHeight="1">
      <c r="B4" s="9"/>
      <c r="C4" s="241"/>
      <c r="D4" s="10" t="s">
        <v>366</v>
      </c>
      <c r="E4" s="241"/>
      <c r="F4" s="241"/>
      <c r="G4" s="241"/>
      <c r="H4" s="241"/>
      <c r="I4" s="63"/>
      <c r="J4" s="241"/>
      <c r="K4" s="11"/>
      <c r="M4" s="307" t="s">
        <v>280</v>
      </c>
      <c r="AT4" s="306" t="s">
        <v>274</v>
      </c>
    </row>
    <row r="5" spans="1:70" ht="6.95" customHeight="1">
      <c r="B5" s="9"/>
      <c r="C5" s="241"/>
      <c r="D5" s="241"/>
      <c r="E5" s="241"/>
      <c r="F5" s="241"/>
      <c r="G5" s="241"/>
      <c r="H5" s="241"/>
      <c r="I5" s="63"/>
      <c r="J5" s="241"/>
      <c r="K5" s="11"/>
    </row>
    <row r="6" spans="1:70" ht="15">
      <c r="B6" s="9"/>
      <c r="C6" s="241"/>
      <c r="D6" s="254" t="s">
        <v>286</v>
      </c>
      <c r="E6" s="241"/>
      <c r="F6" s="241"/>
      <c r="G6" s="241"/>
      <c r="H6" s="241"/>
      <c r="I6" s="63"/>
      <c r="J6" s="241"/>
      <c r="K6" s="11"/>
    </row>
    <row r="7" spans="1:70" ht="22.5" customHeight="1">
      <c r="B7" s="9"/>
      <c r="C7" s="241"/>
      <c r="D7" s="241"/>
      <c r="E7" s="289" t="str">
        <f>'Rekapitulace stavby'!K6</f>
        <v>Rozšíření VZT a klimatizace v prostorách knihovny a sálu objektu K-TRIO</v>
      </c>
      <c r="F7" s="290"/>
      <c r="G7" s="290"/>
      <c r="H7" s="290"/>
      <c r="I7" s="63"/>
      <c r="J7" s="241"/>
      <c r="K7" s="11"/>
    </row>
    <row r="8" spans="1:70" s="253" customFormat="1" ht="15">
      <c r="B8" s="15"/>
      <c r="C8" s="255"/>
      <c r="D8" s="254" t="s">
        <v>367</v>
      </c>
      <c r="E8" s="255"/>
      <c r="F8" s="255"/>
      <c r="G8" s="255"/>
      <c r="H8" s="255"/>
      <c r="I8" s="64"/>
      <c r="J8" s="255"/>
      <c r="K8" s="17"/>
    </row>
    <row r="9" spans="1:70" s="253" customFormat="1" ht="36.950000000000003" customHeight="1">
      <c r="B9" s="15"/>
      <c r="C9" s="255"/>
      <c r="D9" s="255"/>
      <c r="E9" s="291" t="s">
        <v>368</v>
      </c>
      <c r="F9" s="292"/>
      <c r="G9" s="292"/>
      <c r="H9" s="292"/>
      <c r="I9" s="64"/>
      <c r="J9" s="255"/>
      <c r="K9" s="17"/>
    </row>
    <row r="10" spans="1:70" s="253" customFormat="1">
      <c r="B10" s="15"/>
      <c r="C10" s="255"/>
      <c r="D10" s="255"/>
      <c r="E10" s="255"/>
      <c r="F10" s="255"/>
      <c r="G10" s="255"/>
      <c r="H10" s="255"/>
      <c r="I10" s="64"/>
      <c r="J10" s="255"/>
      <c r="K10" s="17"/>
    </row>
    <row r="11" spans="1:70" s="253" customFormat="1" ht="14.45" customHeight="1">
      <c r="B11" s="15"/>
      <c r="C11" s="255"/>
      <c r="D11" s="254" t="s">
        <v>288</v>
      </c>
      <c r="E11" s="255"/>
      <c r="F11" s="240" t="s">
        <v>289</v>
      </c>
      <c r="G11" s="255"/>
      <c r="H11" s="255"/>
      <c r="I11" s="65" t="s">
        <v>290</v>
      </c>
      <c r="J11" s="240" t="s">
        <v>289</v>
      </c>
      <c r="K11" s="17"/>
    </row>
    <row r="12" spans="1:70" s="253" customFormat="1" ht="14.45" customHeight="1">
      <c r="B12" s="15"/>
      <c r="C12" s="255"/>
      <c r="D12" s="254" t="s">
        <v>291</v>
      </c>
      <c r="E12" s="255"/>
      <c r="F12" s="240" t="s">
        <v>292</v>
      </c>
      <c r="G12" s="255"/>
      <c r="H12" s="255"/>
      <c r="I12" s="65" t="s">
        <v>293</v>
      </c>
      <c r="J12" s="66">
        <f>'Rekapitulace stavby'!AN8</f>
        <v>44306</v>
      </c>
      <c r="K12" s="17"/>
    </row>
    <row r="13" spans="1:70" s="253" customFormat="1" ht="10.9" customHeight="1">
      <c r="B13" s="15"/>
      <c r="C13" s="255"/>
      <c r="D13" s="255"/>
      <c r="E13" s="255"/>
      <c r="F13" s="255"/>
      <c r="G13" s="255"/>
      <c r="H13" s="255"/>
      <c r="I13" s="64"/>
      <c r="J13" s="255"/>
      <c r="K13" s="17"/>
    </row>
    <row r="14" spans="1:70" s="253" customFormat="1" ht="14.45" customHeight="1">
      <c r="B14" s="15"/>
      <c r="C14" s="255"/>
      <c r="D14" s="254" t="s">
        <v>294</v>
      </c>
      <c r="E14" s="255"/>
      <c r="F14" s="255"/>
      <c r="G14" s="255"/>
      <c r="H14" s="255"/>
      <c r="I14" s="65" t="s">
        <v>295</v>
      </c>
      <c r="J14" s="240" t="s">
        <v>289</v>
      </c>
      <c r="K14" s="17"/>
    </row>
    <row r="15" spans="1:70" s="253" customFormat="1" ht="18" customHeight="1">
      <c r="B15" s="15"/>
      <c r="C15" s="255"/>
      <c r="D15" s="255"/>
      <c r="E15" s="240" t="s">
        <v>296</v>
      </c>
      <c r="F15" s="255"/>
      <c r="G15" s="255"/>
      <c r="H15" s="255"/>
      <c r="I15" s="65" t="s">
        <v>297</v>
      </c>
      <c r="J15" s="240" t="s">
        <v>289</v>
      </c>
      <c r="K15" s="17"/>
    </row>
    <row r="16" spans="1:70" s="253" customFormat="1" ht="6.95" customHeight="1">
      <c r="B16" s="15"/>
      <c r="C16" s="255"/>
      <c r="D16" s="255"/>
      <c r="E16" s="255"/>
      <c r="F16" s="255"/>
      <c r="G16" s="255"/>
      <c r="H16" s="255"/>
      <c r="I16" s="64"/>
      <c r="J16" s="255"/>
      <c r="K16" s="17"/>
    </row>
    <row r="17" spans="2:11" s="253" customFormat="1" ht="14.45" customHeight="1">
      <c r="B17" s="15"/>
      <c r="C17" s="255"/>
      <c r="D17" s="254" t="s">
        <v>298</v>
      </c>
      <c r="E17" s="255"/>
      <c r="F17" s="255"/>
      <c r="G17" s="255"/>
      <c r="H17" s="255"/>
      <c r="I17" s="65" t="s">
        <v>295</v>
      </c>
      <c r="J17" s="240" t="str">
        <f>IF('Rekapitulace stavby'!AN13="Vyplň údaj","",IF('Rekapitulace stavby'!AN13="","",'Rekapitulace stavby'!AN13))</f>
        <v/>
      </c>
      <c r="K17" s="17"/>
    </row>
    <row r="18" spans="2:11" s="253" customFormat="1" ht="18" customHeight="1">
      <c r="B18" s="15"/>
      <c r="C18" s="255"/>
      <c r="D18" s="255"/>
      <c r="E18" s="240" t="str">
        <f>IF('Rekapitulace stavby'!E14="Vyplň údaj","",IF('Rekapitulace stavby'!E14="","",'Rekapitulace stavby'!E14))</f>
        <v/>
      </c>
      <c r="F18" s="255"/>
      <c r="G18" s="255"/>
      <c r="H18" s="255"/>
      <c r="I18" s="65" t="s">
        <v>297</v>
      </c>
      <c r="J18" s="240" t="str">
        <f>IF('Rekapitulace stavby'!AN14="Vyplň údaj","",IF('Rekapitulace stavby'!AN14="","",'Rekapitulace stavby'!AN14))</f>
        <v/>
      </c>
      <c r="K18" s="17"/>
    </row>
    <row r="19" spans="2:11" s="253" customFormat="1" ht="6.95" customHeight="1">
      <c r="B19" s="15"/>
      <c r="C19" s="255"/>
      <c r="D19" s="255"/>
      <c r="E19" s="255"/>
      <c r="F19" s="255"/>
      <c r="G19" s="255"/>
      <c r="H19" s="255"/>
      <c r="I19" s="64"/>
      <c r="J19" s="255"/>
      <c r="K19" s="17"/>
    </row>
    <row r="20" spans="2:11" s="253" customFormat="1" ht="14.45" customHeight="1">
      <c r="B20" s="15"/>
      <c r="C20" s="255"/>
      <c r="D20" s="254" t="s">
        <v>300</v>
      </c>
      <c r="E20" s="255"/>
      <c r="F20" s="255"/>
      <c r="G20" s="255"/>
      <c r="H20" s="255"/>
      <c r="I20" s="65" t="s">
        <v>295</v>
      </c>
      <c r="J20" s="240" t="s">
        <v>289</v>
      </c>
      <c r="K20" s="17"/>
    </row>
    <row r="21" spans="2:11" s="253" customFormat="1" ht="18" customHeight="1">
      <c r="B21" s="15"/>
      <c r="C21" s="255"/>
      <c r="D21" s="255"/>
      <c r="E21" s="240" t="s">
        <v>301</v>
      </c>
      <c r="F21" s="255"/>
      <c r="G21" s="255"/>
      <c r="H21" s="255"/>
      <c r="I21" s="65" t="s">
        <v>297</v>
      </c>
      <c r="J21" s="240" t="s">
        <v>289</v>
      </c>
      <c r="K21" s="17"/>
    </row>
    <row r="22" spans="2:11" s="253" customFormat="1" ht="6.95" customHeight="1">
      <c r="B22" s="15"/>
      <c r="C22" s="255"/>
      <c r="D22" s="255"/>
      <c r="E22" s="255"/>
      <c r="F22" s="255"/>
      <c r="G22" s="255"/>
      <c r="H22" s="255"/>
      <c r="I22" s="64"/>
      <c r="J22" s="255"/>
      <c r="K22" s="17"/>
    </row>
    <row r="23" spans="2:11" s="253" customFormat="1" ht="14.45" customHeight="1">
      <c r="B23" s="15"/>
      <c r="C23" s="255"/>
      <c r="D23" s="254" t="s">
        <v>303</v>
      </c>
      <c r="E23" s="255"/>
      <c r="F23" s="255"/>
      <c r="G23" s="255"/>
      <c r="H23" s="255"/>
      <c r="I23" s="64"/>
      <c r="J23" s="255"/>
      <c r="K23" s="17"/>
    </row>
    <row r="24" spans="2:11" s="323" customFormat="1" ht="22.5" customHeight="1">
      <c r="B24" s="67"/>
      <c r="C24" s="68"/>
      <c r="D24" s="68"/>
      <c r="E24" s="282" t="s">
        <v>289</v>
      </c>
      <c r="F24" s="282"/>
      <c r="G24" s="282"/>
      <c r="H24" s="282"/>
      <c r="I24" s="69"/>
      <c r="J24" s="68"/>
      <c r="K24" s="70"/>
    </row>
    <row r="25" spans="2:11" s="253" customFormat="1" ht="6.95" customHeight="1">
      <c r="B25" s="15"/>
      <c r="C25" s="255"/>
      <c r="D25" s="255"/>
      <c r="E25" s="255"/>
      <c r="F25" s="255"/>
      <c r="G25" s="255"/>
      <c r="H25" s="255"/>
      <c r="I25" s="64"/>
      <c r="J25" s="255"/>
      <c r="K25" s="17"/>
    </row>
    <row r="26" spans="2:11" s="253" customFormat="1" ht="6.95" customHeight="1">
      <c r="B26" s="15"/>
      <c r="C26" s="255"/>
      <c r="D26" s="40"/>
      <c r="E26" s="40"/>
      <c r="F26" s="40"/>
      <c r="G26" s="40"/>
      <c r="H26" s="40"/>
      <c r="I26" s="71"/>
      <c r="J26" s="40"/>
      <c r="K26" s="72"/>
    </row>
    <row r="27" spans="2:11" s="253" customFormat="1" ht="25.35" customHeight="1">
      <c r="B27" s="15"/>
      <c r="C27" s="255"/>
      <c r="D27" s="73" t="s">
        <v>304</v>
      </c>
      <c r="E27" s="255"/>
      <c r="F27" s="255"/>
      <c r="G27" s="255"/>
      <c r="H27" s="255"/>
      <c r="I27" s="64"/>
      <c r="J27" s="74">
        <f>ROUND(J83,2)</f>
        <v>0</v>
      </c>
      <c r="K27" s="17"/>
    </row>
    <row r="28" spans="2:11" s="253" customFormat="1" ht="6.95" customHeight="1">
      <c r="B28" s="15"/>
      <c r="C28" s="255"/>
      <c r="D28" s="40"/>
      <c r="E28" s="40"/>
      <c r="F28" s="40"/>
      <c r="G28" s="40"/>
      <c r="H28" s="40"/>
      <c r="I28" s="71"/>
      <c r="J28" s="40"/>
      <c r="K28" s="72"/>
    </row>
    <row r="29" spans="2:11" s="253" customFormat="1" ht="14.45" customHeight="1">
      <c r="B29" s="15"/>
      <c r="C29" s="255"/>
      <c r="D29" s="255"/>
      <c r="E29" s="255"/>
      <c r="F29" s="244" t="s">
        <v>306</v>
      </c>
      <c r="G29" s="255"/>
      <c r="H29" s="255"/>
      <c r="I29" s="75" t="s">
        <v>305</v>
      </c>
      <c r="J29" s="244" t="s">
        <v>307</v>
      </c>
      <c r="K29" s="17"/>
    </row>
    <row r="30" spans="2:11" s="253" customFormat="1" ht="14.45" customHeight="1">
      <c r="B30" s="15"/>
      <c r="C30" s="255"/>
      <c r="D30" s="248" t="s">
        <v>308</v>
      </c>
      <c r="E30" s="248" t="s">
        <v>309</v>
      </c>
      <c r="F30" s="76">
        <f>ROUND(SUM(BE83:BE180), 2)</f>
        <v>0</v>
      </c>
      <c r="G30" s="255"/>
      <c r="H30" s="255"/>
      <c r="I30" s="77">
        <v>0.21</v>
      </c>
      <c r="J30" s="76">
        <f>ROUND(ROUND((SUM(BE83:BE180)), 2)*I30, 2)</f>
        <v>0</v>
      </c>
      <c r="K30" s="17"/>
    </row>
    <row r="31" spans="2:11" s="253" customFormat="1" ht="14.45" customHeight="1">
      <c r="B31" s="15"/>
      <c r="C31" s="255"/>
      <c r="D31" s="255"/>
      <c r="E31" s="248" t="s">
        <v>310</v>
      </c>
      <c r="F31" s="76">
        <f>ROUND(SUM(BF83:BF180), 2)</f>
        <v>0</v>
      </c>
      <c r="G31" s="255"/>
      <c r="H31" s="255"/>
      <c r="I31" s="77">
        <v>0.15</v>
      </c>
      <c r="J31" s="76">
        <f>ROUND(ROUND((SUM(BF83:BF180)), 2)*I31, 2)</f>
        <v>0</v>
      </c>
      <c r="K31" s="17"/>
    </row>
    <row r="32" spans="2:11" s="253" customFormat="1" ht="14.45" hidden="1" customHeight="1">
      <c r="B32" s="15"/>
      <c r="C32" s="255"/>
      <c r="D32" s="255"/>
      <c r="E32" s="248" t="s">
        <v>311</v>
      </c>
      <c r="F32" s="76">
        <f>ROUND(SUM(BG83:BG180), 2)</f>
        <v>0</v>
      </c>
      <c r="G32" s="255"/>
      <c r="H32" s="255"/>
      <c r="I32" s="77">
        <v>0.21</v>
      </c>
      <c r="J32" s="76">
        <v>0</v>
      </c>
      <c r="K32" s="17"/>
    </row>
    <row r="33" spans="2:11" s="253" customFormat="1" ht="14.45" hidden="1" customHeight="1">
      <c r="B33" s="15"/>
      <c r="C33" s="255"/>
      <c r="D33" s="255"/>
      <c r="E33" s="248" t="s">
        <v>312</v>
      </c>
      <c r="F33" s="76">
        <f>ROUND(SUM(BH83:BH180), 2)</f>
        <v>0</v>
      </c>
      <c r="G33" s="255"/>
      <c r="H33" s="255"/>
      <c r="I33" s="77">
        <v>0.15</v>
      </c>
      <c r="J33" s="76">
        <v>0</v>
      </c>
      <c r="K33" s="17"/>
    </row>
    <row r="34" spans="2:11" s="253" customFormat="1" ht="14.45" hidden="1" customHeight="1">
      <c r="B34" s="15"/>
      <c r="C34" s="255"/>
      <c r="D34" s="255"/>
      <c r="E34" s="248" t="s">
        <v>313</v>
      </c>
      <c r="F34" s="76">
        <f>ROUND(SUM(BI83:BI180), 2)</f>
        <v>0</v>
      </c>
      <c r="G34" s="255"/>
      <c r="H34" s="255"/>
      <c r="I34" s="77">
        <v>0</v>
      </c>
      <c r="J34" s="76">
        <v>0</v>
      </c>
      <c r="K34" s="17"/>
    </row>
    <row r="35" spans="2:11" s="253" customFormat="1" ht="6.95" customHeight="1">
      <c r="B35" s="15"/>
      <c r="C35" s="255"/>
      <c r="D35" s="255"/>
      <c r="E35" s="255"/>
      <c r="F35" s="255"/>
      <c r="G35" s="255"/>
      <c r="H35" s="255"/>
      <c r="I35" s="64"/>
      <c r="J35" s="255"/>
      <c r="K35" s="17"/>
    </row>
    <row r="36" spans="2:11" s="253" customFormat="1" ht="25.35" customHeight="1">
      <c r="B36" s="15"/>
      <c r="C36" s="20"/>
      <c r="D36" s="21" t="s">
        <v>314</v>
      </c>
      <c r="E36" s="250"/>
      <c r="F36" s="250"/>
      <c r="G36" s="79" t="s">
        <v>315</v>
      </c>
      <c r="H36" s="22" t="s">
        <v>316</v>
      </c>
      <c r="I36" s="80"/>
      <c r="J36" s="251">
        <f>SUM(J27:J34)</f>
        <v>0</v>
      </c>
      <c r="K36" s="81"/>
    </row>
    <row r="37" spans="2:11" s="253" customFormat="1" ht="14.45" customHeight="1">
      <c r="B37" s="24"/>
      <c r="C37" s="25"/>
      <c r="D37" s="25"/>
      <c r="E37" s="25"/>
      <c r="F37" s="25"/>
      <c r="G37" s="25"/>
      <c r="H37" s="25"/>
      <c r="I37" s="82"/>
      <c r="J37" s="25"/>
      <c r="K37" s="26"/>
    </row>
    <row r="41" spans="2:11" s="253" customFormat="1" ht="6.95" customHeight="1">
      <c r="B41" s="27"/>
      <c r="C41" s="28"/>
      <c r="D41" s="28"/>
      <c r="E41" s="28"/>
      <c r="F41" s="28"/>
      <c r="G41" s="28"/>
      <c r="H41" s="28"/>
      <c r="I41" s="83"/>
      <c r="J41" s="28"/>
      <c r="K41" s="324"/>
    </row>
    <row r="42" spans="2:11" s="253" customFormat="1" ht="36.950000000000003" customHeight="1">
      <c r="B42" s="15"/>
      <c r="C42" s="10" t="s">
        <v>369</v>
      </c>
      <c r="D42" s="255"/>
      <c r="E42" s="255"/>
      <c r="F42" s="255"/>
      <c r="G42" s="255"/>
      <c r="H42" s="255"/>
      <c r="I42" s="64"/>
      <c r="J42" s="255"/>
      <c r="K42" s="17"/>
    </row>
    <row r="43" spans="2:11" s="253" customFormat="1" ht="6.95" customHeight="1">
      <c r="B43" s="15"/>
      <c r="C43" s="255"/>
      <c r="D43" s="255"/>
      <c r="E43" s="255"/>
      <c r="F43" s="255"/>
      <c r="G43" s="255"/>
      <c r="H43" s="255"/>
      <c r="I43" s="64"/>
      <c r="J43" s="255"/>
      <c r="K43" s="17"/>
    </row>
    <row r="44" spans="2:11" s="253" customFormat="1" ht="14.45" customHeight="1">
      <c r="B44" s="15"/>
      <c r="C44" s="254" t="s">
        <v>286</v>
      </c>
      <c r="D44" s="255"/>
      <c r="E44" s="255"/>
      <c r="F44" s="255"/>
      <c r="G44" s="255"/>
      <c r="H44" s="255"/>
      <c r="I44" s="64"/>
      <c r="J44" s="255"/>
      <c r="K44" s="17"/>
    </row>
    <row r="45" spans="2:11" s="253" customFormat="1" ht="22.5" customHeight="1">
      <c r="B45" s="15"/>
      <c r="C45" s="255"/>
      <c r="D45" s="255"/>
      <c r="E45" s="289" t="str">
        <f>E7</f>
        <v>Rozšíření VZT a klimatizace v prostorách knihovny a sálu objektu K-TRIO</v>
      </c>
      <c r="F45" s="290"/>
      <c r="G45" s="290"/>
      <c r="H45" s="290"/>
      <c r="I45" s="64"/>
      <c r="J45" s="255"/>
      <c r="K45" s="17"/>
    </row>
    <row r="46" spans="2:11" s="253" customFormat="1" ht="14.45" customHeight="1">
      <c r="B46" s="15"/>
      <c r="C46" s="254" t="s">
        <v>367</v>
      </c>
      <c r="D46" s="255"/>
      <c r="E46" s="255"/>
      <c r="F46" s="255"/>
      <c r="G46" s="255"/>
      <c r="H46" s="255"/>
      <c r="I46" s="64"/>
      <c r="J46" s="255"/>
      <c r="K46" s="17"/>
    </row>
    <row r="47" spans="2:11" s="253" customFormat="1" ht="23.25" customHeight="1">
      <c r="B47" s="15"/>
      <c r="C47" s="255"/>
      <c r="D47" s="255"/>
      <c r="E47" s="291" t="str">
        <f>E9</f>
        <v>D.1.4.b - Zařízení pro ochlazování staveb</v>
      </c>
      <c r="F47" s="292"/>
      <c r="G47" s="292"/>
      <c r="H47" s="292"/>
      <c r="I47" s="64"/>
      <c r="J47" s="255"/>
      <c r="K47" s="17"/>
    </row>
    <row r="48" spans="2:11" s="253" customFormat="1" ht="6.95" customHeight="1">
      <c r="B48" s="15"/>
      <c r="C48" s="255"/>
      <c r="D48" s="255"/>
      <c r="E48" s="255"/>
      <c r="F48" s="255"/>
      <c r="G48" s="255"/>
      <c r="H48" s="255"/>
      <c r="I48" s="64"/>
      <c r="J48" s="255"/>
      <c r="K48" s="17"/>
    </row>
    <row r="49" spans="2:47" s="253" customFormat="1" ht="18" customHeight="1">
      <c r="B49" s="15"/>
      <c r="C49" s="254" t="s">
        <v>291</v>
      </c>
      <c r="D49" s="255"/>
      <c r="E49" s="255"/>
      <c r="F49" s="240" t="str">
        <f>F12</f>
        <v>Ostrava</v>
      </c>
      <c r="G49" s="255"/>
      <c r="H49" s="255"/>
      <c r="I49" s="65" t="s">
        <v>293</v>
      </c>
      <c r="J49" s="66">
        <f>IF(J12="","",J12)</f>
        <v>44306</v>
      </c>
      <c r="K49" s="17"/>
    </row>
    <row r="50" spans="2:47" s="253" customFormat="1" ht="6.95" customHeight="1">
      <c r="B50" s="15"/>
      <c r="C50" s="255"/>
      <c r="D50" s="255"/>
      <c r="E50" s="255"/>
      <c r="F50" s="255"/>
      <c r="G50" s="255"/>
      <c r="H50" s="255"/>
      <c r="I50" s="64"/>
      <c r="J50" s="255"/>
      <c r="K50" s="17"/>
    </row>
    <row r="51" spans="2:47" s="253" customFormat="1" ht="15">
      <c r="B51" s="15"/>
      <c r="C51" s="254" t="s">
        <v>294</v>
      </c>
      <c r="D51" s="255"/>
      <c r="E51" s="255"/>
      <c r="F51" s="240" t="str">
        <f>E15</f>
        <v>Statutární město Ostrava, městský obvod Ostrava-Ji</v>
      </c>
      <c r="G51" s="255"/>
      <c r="H51" s="255"/>
      <c r="I51" s="65" t="s">
        <v>300</v>
      </c>
      <c r="J51" s="240" t="str">
        <f>E21</f>
        <v>Air Technology s.r.o.</v>
      </c>
      <c r="K51" s="17"/>
    </row>
    <row r="52" spans="2:47" s="253" customFormat="1" ht="14.45" customHeight="1">
      <c r="B52" s="15"/>
      <c r="C52" s="254" t="s">
        <v>298</v>
      </c>
      <c r="D52" s="255"/>
      <c r="E52" s="255"/>
      <c r="F52" s="240" t="str">
        <f>IF(E18="","",E18)</f>
        <v/>
      </c>
      <c r="G52" s="255"/>
      <c r="H52" s="255"/>
      <c r="I52" s="64"/>
      <c r="J52" s="255"/>
      <c r="K52" s="17"/>
    </row>
    <row r="53" spans="2:47" s="253" customFormat="1" ht="10.35" customHeight="1">
      <c r="B53" s="15"/>
      <c r="C53" s="255"/>
      <c r="D53" s="255"/>
      <c r="E53" s="255"/>
      <c r="F53" s="255"/>
      <c r="G53" s="255"/>
      <c r="H53" s="255"/>
      <c r="I53" s="64"/>
      <c r="J53" s="255"/>
      <c r="K53" s="17"/>
    </row>
    <row r="54" spans="2:47" s="253" customFormat="1" ht="29.25" customHeight="1">
      <c r="B54" s="15"/>
      <c r="C54" s="84" t="s">
        <v>370</v>
      </c>
      <c r="D54" s="20"/>
      <c r="E54" s="20"/>
      <c r="F54" s="20"/>
      <c r="G54" s="20"/>
      <c r="H54" s="20"/>
      <c r="I54" s="85"/>
      <c r="J54" s="86" t="s">
        <v>371</v>
      </c>
      <c r="K54" s="23"/>
    </row>
    <row r="55" spans="2:47" s="253" customFormat="1" ht="10.35" customHeight="1">
      <c r="B55" s="15"/>
      <c r="C55" s="255"/>
      <c r="D55" s="255"/>
      <c r="E55" s="255"/>
      <c r="F55" s="255"/>
      <c r="G55" s="255"/>
      <c r="H55" s="255"/>
      <c r="I55" s="64"/>
      <c r="J55" s="255"/>
      <c r="K55" s="17"/>
    </row>
    <row r="56" spans="2:47" s="253" customFormat="1" ht="29.25" customHeight="1">
      <c r="B56" s="15"/>
      <c r="C56" s="87" t="s">
        <v>372</v>
      </c>
      <c r="D56" s="255"/>
      <c r="E56" s="255"/>
      <c r="F56" s="255"/>
      <c r="G56" s="255"/>
      <c r="H56" s="255"/>
      <c r="I56" s="64"/>
      <c r="J56" s="74">
        <f>J83</f>
        <v>0</v>
      </c>
      <c r="K56" s="17"/>
      <c r="AU56" s="306" t="s">
        <v>373</v>
      </c>
    </row>
    <row r="57" spans="2:47" s="325" customFormat="1" ht="24.95" customHeight="1">
      <c r="B57" s="88"/>
      <c r="C57" s="89"/>
      <c r="D57" s="90" t="s">
        <v>374</v>
      </c>
      <c r="E57" s="91"/>
      <c r="F57" s="91"/>
      <c r="G57" s="91"/>
      <c r="H57" s="91"/>
      <c r="I57" s="92"/>
      <c r="J57" s="93">
        <f>J84</f>
        <v>0</v>
      </c>
      <c r="K57" s="94"/>
    </row>
    <row r="58" spans="2:47" s="326" customFormat="1" ht="19.899999999999999" customHeight="1">
      <c r="B58" s="95"/>
      <c r="C58" s="96"/>
      <c r="D58" s="97" t="s">
        <v>375</v>
      </c>
      <c r="E58" s="98"/>
      <c r="F58" s="98"/>
      <c r="G58" s="98"/>
      <c r="H58" s="98"/>
      <c r="I58" s="99"/>
      <c r="J58" s="100">
        <f>J85</f>
        <v>0</v>
      </c>
      <c r="K58" s="101"/>
    </row>
    <row r="59" spans="2:47" s="326" customFormat="1" ht="19.899999999999999" customHeight="1">
      <c r="B59" s="95"/>
      <c r="C59" s="96"/>
      <c r="D59" s="97" t="s">
        <v>376</v>
      </c>
      <c r="E59" s="98"/>
      <c r="F59" s="98"/>
      <c r="G59" s="98"/>
      <c r="H59" s="98"/>
      <c r="I59" s="99"/>
      <c r="J59" s="100">
        <f>J113</f>
        <v>0</v>
      </c>
      <c r="K59" s="101"/>
    </row>
    <row r="60" spans="2:47" s="326" customFormat="1" ht="19.899999999999999" customHeight="1">
      <c r="B60" s="95"/>
      <c r="C60" s="96"/>
      <c r="D60" s="97" t="s">
        <v>377</v>
      </c>
      <c r="E60" s="98"/>
      <c r="F60" s="98"/>
      <c r="G60" s="98"/>
      <c r="H60" s="98"/>
      <c r="I60" s="99"/>
      <c r="J60" s="100">
        <f>J128</f>
        <v>0</v>
      </c>
      <c r="K60" s="101"/>
    </row>
    <row r="61" spans="2:47" s="326" customFormat="1" ht="19.899999999999999" customHeight="1">
      <c r="B61" s="95"/>
      <c r="C61" s="96"/>
      <c r="D61" s="97" t="s">
        <v>378</v>
      </c>
      <c r="E61" s="98"/>
      <c r="F61" s="98"/>
      <c r="G61" s="98"/>
      <c r="H61" s="98"/>
      <c r="I61" s="99"/>
      <c r="J61" s="100">
        <f>J142</f>
        <v>0</v>
      </c>
      <c r="K61" s="101"/>
    </row>
    <row r="62" spans="2:47" s="326" customFormat="1" ht="19.899999999999999" customHeight="1">
      <c r="B62" s="95"/>
      <c r="C62" s="96"/>
      <c r="D62" s="97" t="s">
        <v>379</v>
      </c>
      <c r="E62" s="98"/>
      <c r="F62" s="98"/>
      <c r="G62" s="98"/>
      <c r="H62" s="98"/>
      <c r="I62" s="99"/>
      <c r="J62" s="100">
        <f>J155</f>
        <v>0</v>
      </c>
      <c r="K62" s="101"/>
    </row>
    <row r="63" spans="2:47" s="326" customFormat="1" ht="19.899999999999999" customHeight="1">
      <c r="B63" s="95"/>
      <c r="C63" s="96"/>
      <c r="D63" s="97" t="s">
        <v>380</v>
      </c>
      <c r="E63" s="98"/>
      <c r="F63" s="98"/>
      <c r="G63" s="98"/>
      <c r="H63" s="98"/>
      <c r="I63" s="99"/>
      <c r="J63" s="100">
        <f>J169</f>
        <v>0</v>
      </c>
      <c r="K63" s="101"/>
    </row>
    <row r="64" spans="2:47" s="253" customFormat="1" ht="21.75" customHeight="1">
      <c r="B64" s="15"/>
      <c r="C64" s="255"/>
      <c r="D64" s="255"/>
      <c r="E64" s="255"/>
      <c r="F64" s="255"/>
      <c r="G64" s="255"/>
      <c r="H64" s="255"/>
      <c r="I64" s="64"/>
      <c r="J64" s="255"/>
      <c r="K64" s="17"/>
    </row>
    <row r="65" spans="2:12" s="253" customFormat="1" ht="6.95" customHeight="1">
      <c r="B65" s="24"/>
      <c r="C65" s="25"/>
      <c r="D65" s="25"/>
      <c r="E65" s="25"/>
      <c r="F65" s="25"/>
      <c r="G65" s="25"/>
      <c r="H65" s="25"/>
      <c r="I65" s="82"/>
      <c r="J65" s="25"/>
      <c r="K65" s="26"/>
    </row>
    <row r="69" spans="2:12" s="253" customFormat="1" ht="6.95" customHeight="1">
      <c r="B69" s="27"/>
      <c r="C69" s="28"/>
      <c r="D69" s="28"/>
      <c r="E69" s="28"/>
      <c r="F69" s="28"/>
      <c r="G69" s="28"/>
      <c r="H69" s="28"/>
      <c r="I69" s="83"/>
      <c r="J69" s="28"/>
      <c r="K69" s="28"/>
      <c r="L69" s="15"/>
    </row>
    <row r="70" spans="2:12" s="253" customFormat="1" ht="36.950000000000003" customHeight="1">
      <c r="B70" s="15"/>
      <c r="C70" s="29" t="s">
        <v>381</v>
      </c>
      <c r="I70" s="102"/>
      <c r="L70" s="15"/>
    </row>
    <row r="71" spans="2:12" s="253" customFormat="1" ht="6.95" customHeight="1">
      <c r="B71" s="15"/>
      <c r="I71" s="102"/>
      <c r="L71" s="15"/>
    </row>
    <row r="72" spans="2:12" s="253" customFormat="1" ht="14.45" customHeight="1">
      <c r="B72" s="15"/>
      <c r="C72" s="252" t="s">
        <v>286</v>
      </c>
      <c r="I72" s="102"/>
      <c r="L72" s="15"/>
    </row>
    <row r="73" spans="2:12" s="253" customFormat="1" ht="22.5" customHeight="1">
      <c r="B73" s="15"/>
      <c r="E73" s="286" t="str">
        <f>E7</f>
        <v>Rozšíření VZT a klimatizace v prostorách knihovny a sálu objektu K-TRIO</v>
      </c>
      <c r="F73" s="287"/>
      <c r="G73" s="287"/>
      <c r="H73" s="287"/>
      <c r="I73" s="102"/>
      <c r="L73" s="15"/>
    </row>
    <row r="74" spans="2:12" s="253" customFormat="1" ht="14.45" customHeight="1">
      <c r="B74" s="15"/>
      <c r="C74" s="252" t="s">
        <v>367</v>
      </c>
      <c r="I74" s="102"/>
      <c r="L74" s="15"/>
    </row>
    <row r="75" spans="2:12" s="253" customFormat="1" ht="23.25" customHeight="1">
      <c r="B75" s="15"/>
      <c r="E75" s="271" t="str">
        <f>E9</f>
        <v>D.1.4.b - Zařízení pro ochlazování staveb</v>
      </c>
      <c r="F75" s="288"/>
      <c r="G75" s="288"/>
      <c r="H75" s="288"/>
      <c r="I75" s="102"/>
      <c r="L75" s="15"/>
    </row>
    <row r="76" spans="2:12" s="253" customFormat="1" ht="6.95" customHeight="1">
      <c r="B76" s="15"/>
      <c r="I76" s="102"/>
      <c r="L76" s="15"/>
    </row>
    <row r="77" spans="2:12" s="253" customFormat="1" ht="18" customHeight="1">
      <c r="B77" s="15"/>
      <c r="C77" s="252" t="s">
        <v>291</v>
      </c>
      <c r="F77" s="103" t="str">
        <f>F12</f>
        <v>Ostrava</v>
      </c>
      <c r="I77" s="104" t="s">
        <v>293</v>
      </c>
      <c r="J77" s="246">
        <f>IF(J12="","",J12)</f>
        <v>44306</v>
      </c>
      <c r="L77" s="15"/>
    </row>
    <row r="78" spans="2:12" s="253" customFormat="1" ht="6.95" customHeight="1">
      <c r="B78" s="15"/>
      <c r="I78" s="102"/>
      <c r="L78" s="15"/>
    </row>
    <row r="79" spans="2:12" s="253" customFormat="1" ht="15">
      <c r="B79" s="15"/>
      <c r="C79" s="252" t="s">
        <v>294</v>
      </c>
      <c r="F79" s="103" t="str">
        <f>E15</f>
        <v>Statutární město Ostrava, městský obvod Ostrava-Ji</v>
      </c>
      <c r="I79" s="104" t="s">
        <v>300</v>
      </c>
      <c r="J79" s="103" t="str">
        <f>E21</f>
        <v>Air Technology s.r.o.</v>
      </c>
      <c r="L79" s="15"/>
    </row>
    <row r="80" spans="2:12" s="253" customFormat="1" ht="14.45" customHeight="1">
      <c r="B80" s="15"/>
      <c r="C80" s="252" t="s">
        <v>298</v>
      </c>
      <c r="F80" s="103" t="str">
        <f>IF(E18="","",E18)</f>
        <v/>
      </c>
      <c r="I80" s="102"/>
      <c r="L80" s="15"/>
    </row>
    <row r="81" spans="2:65" s="253" customFormat="1" ht="10.35" customHeight="1">
      <c r="B81" s="15"/>
      <c r="I81" s="102"/>
      <c r="L81" s="15"/>
    </row>
    <row r="82" spans="2:65" s="327" customFormat="1" ht="29.25" customHeight="1">
      <c r="B82" s="105"/>
      <c r="C82" s="106" t="s">
        <v>382</v>
      </c>
      <c r="D82" s="107" t="s">
        <v>323</v>
      </c>
      <c r="E82" s="107" t="s">
        <v>319</v>
      </c>
      <c r="F82" s="107" t="s">
        <v>383</v>
      </c>
      <c r="G82" s="107" t="s">
        <v>384</v>
      </c>
      <c r="H82" s="107" t="s">
        <v>385</v>
      </c>
      <c r="I82" s="108" t="s">
        <v>386</v>
      </c>
      <c r="J82" s="107" t="s">
        <v>371</v>
      </c>
      <c r="K82" s="109" t="s">
        <v>387</v>
      </c>
      <c r="L82" s="105"/>
      <c r="M82" s="36" t="s">
        <v>388</v>
      </c>
      <c r="N82" s="37" t="s">
        <v>308</v>
      </c>
      <c r="O82" s="37" t="s">
        <v>389</v>
      </c>
      <c r="P82" s="37" t="s">
        <v>390</v>
      </c>
      <c r="Q82" s="37" t="s">
        <v>391</v>
      </c>
      <c r="R82" s="37" t="s">
        <v>392</v>
      </c>
      <c r="S82" s="37" t="s">
        <v>393</v>
      </c>
      <c r="T82" s="38" t="s">
        <v>394</v>
      </c>
    </row>
    <row r="83" spans="2:65" s="253" customFormat="1" ht="29.25" customHeight="1">
      <c r="B83" s="15"/>
      <c r="C83" s="42" t="s">
        <v>372</v>
      </c>
      <c r="I83" s="102"/>
      <c r="J83" s="110">
        <f>BK83</f>
        <v>0</v>
      </c>
      <c r="L83" s="15"/>
      <c r="M83" s="39"/>
      <c r="N83" s="40"/>
      <c r="O83" s="40"/>
      <c r="P83" s="111">
        <f>P84</f>
        <v>0</v>
      </c>
      <c r="Q83" s="40"/>
      <c r="R83" s="111">
        <f>R84</f>
        <v>0</v>
      </c>
      <c r="S83" s="40"/>
      <c r="T83" s="112">
        <f>T84</f>
        <v>0</v>
      </c>
      <c r="AT83" s="306" t="s">
        <v>337</v>
      </c>
      <c r="AU83" s="306" t="s">
        <v>373</v>
      </c>
      <c r="BK83" s="328">
        <f>BK84</f>
        <v>0</v>
      </c>
    </row>
    <row r="84" spans="2:65" s="114" customFormat="1" ht="37.35" customHeight="1">
      <c r="B84" s="113"/>
      <c r="D84" s="115" t="s">
        <v>337</v>
      </c>
      <c r="E84" s="116" t="s">
        <v>395</v>
      </c>
      <c r="F84" s="116" t="s">
        <v>1553</v>
      </c>
      <c r="I84" s="117"/>
      <c r="J84" s="118">
        <f>BK84</f>
        <v>0</v>
      </c>
      <c r="L84" s="113"/>
      <c r="M84" s="119"/>
      <c r="N84" s="120"/>
      <c r="O84" s="120"/>
      <c r="P84" s="121">
        <f>P85+P113+P128+P142+P155+P169</f>
        <v>0</v>
      </c>
      <c r="Q84" s="120"/>
      <c r="R84" s="121">
        <f>R85+R113+R128+R142+R155+R169</f>
        <v>0</v>
      </c>
      <c r="S84" s="120"/>
      <c r="T84" s="122">
        <f>T85+T113+T128+T142+T155+T169</f>
        <v>0</v>
      </c>
      <c r="AR84" s="115" t="s">
        <v>348</v>
      </c>
      <c r="AT84" s="329" t="s">
        <v>337</v>
      </c>
      <c r="AU84" s="329" t="s">
        <v>338</v>
      </c>
      <c r="AY84" s="115" t="s">
        <v>396</v>
      </c>
      <c r="BK84" s="330">
        <f>BK85+BK113+BK128+BK142+BK155+BK169</f>
        <v>0</v>
      </c>
    </row>
    <row r="85" spans="2:65" s="114" customFormat="1" ht="19.899999999999999" customHeight="1">
      <c r="B85" s="113"/>
      <c r="D85" s="123" t="s">
        <v>337</v>
      </c>
      <c r="E85" s="124" t="s">
        <v>397</v>
      </c>
      <c r="F85" s="124" t="s">
        <v>398</v>
      </c>
      <c r="I85" s="117"/>
      <c r="J85" s="125">
        <f>BK85</f>
        <v>0</v>
      </c>
      <c r="L85" s="113"/>
      <c r="M85" s="119"/>
      <c r="N85" s="120"/>
      <c r="O85" s="120"/>
      <c r="P85" s="121">
        <f>SUM(P86:P112)</f>
        <v>0</v>
      </c>
      <c r="Q85" s="120"/>
      <c r="R85" s="121">
        <f>SUM(R86:R112)</f>
        <v>0</v>
      </c>
      <c r="S85" s="120"/>
      <c r="T85" s="122">
        <f>SUM(T86:T112)</f>
        <v>0</v>
      </c>
      <c r="AR85" s="115" t="s">
        <v>348</v>
      </c>
      <c r="AT85" s="329" t="s">
        <v>337</v>
      </c>
      <c r="AU85" s="329" t="s">
        <v>346</v>
      </c>
      <c r="AY85" s="115" t="s">
        <v>396</v>
      </c>
      <c r="BK85" s="330">
        <f>SUM(BK86:BK112)</f>
        <v>0</v>
      </c>
    </row>
    <row r="86" spans="2:65" s="253" customFormat="1" ht="22.5" customHeight="1">
      <c r="B86" s="15"/>
      <c r="C86" s="126" t="s">
        <v>346</v>
      </c>
      <c r="D86" s="126" t="s">
        <v>399</v>
      </c>
      <c r="E86" s="127" t="s">
        <v>400</v>
      </c>
      <c r="F86" s="331" t="s">
        <v>1530</v>
      </c>
      <c r="G86" s="129" t="s">
        <v>401</v>
      </c>
      <c r="H86" s="130">
        <v>1</v>
      </c>
      <c r="I86" s="131"/>
      <c r="J86" s="132">
        <f t="shared" ref="J86:J112" si="0">ROUND(I86*H86,2)</f>
        <v>0</v>
      </c>
      <c r="K86" s="128" t="s">
        <v>289</v>
      </c>
      <c r="L86" s="332"/>
      <c r="M86" s="333" t="s">
        <v>289</v>
      </c>
      <c r="N86" s="133" t="s">
        <v>309</v>
      </c>
      <c r="O86" s="255"/>
      <c r="P86" s="134">
        <f t="shared" ref="P86:P112" si="1">O86*H86</f>
        <v>0</v>
      </c>
      <c r="Q86" s="134">
        <v>0</v>
      </c>
      <c r="R86" s="134">
        <f t="shared" ref="R86:R112" si="2">Q86*H86</f>
        <v>0</v>
      </c>
      <c r="S86" s="134">
        <v>0</v>
      </c>
      <c r="T86" s="135">
        <f t="shared" ref="T86:T112" si="3">S86*H86</f>
        <v>0</v>
      </c>
      <c r="AR86" s="306" t="s">
        <v>402</v>
      </c>
      <c r="AT86" s="306" t="s">
        <v>399</v>
      </c>
      <c r="AU86" s="306" t="s">
        <v>348</v>
      </c>
      <c r="AY86" s="306" t="s">
        <v>396</v>
      </c>
      <c r="BE86" s="334">
        <f t="shared" ref="BE86:BE112" si="4">IF(N86="základní",J86,0)</f>
        <v>0</v>
      </c>
      <c r="BF86" s="334">
        <f t="shared" ref="BF86:BF112" si="5">IF(N86="snížená",J86,0)</f>
        <v>0</v>
      </c>
      <c r="BG86" s="334">
        <f t="shared" ref="BG86:BG112" si="6">IF(N86="zákl. přenesená",J86,0)</f>
        <v>0</v>
      </c>
      <c r="BH86" s="334">
        <f t="shared" ref="BH86:BH112" si="7">IF(N86="sníž. přenesená",J86,0)</f>
        <v>0</v>
      </c>
      <c r="BI86" s="334">
        <f t="shared" ref="BI86:BI112" si="8">IF(N86="nulová",J86,0)</f>
        <v>0</v>
      </c>
      <c r="BJ86" s="306" t="s">
        <v>346</v>
      </c>
      <c r="BK86" s="334">
        <f t="shared" ref="BK86:BK112" si="9">ROUND(I86*H86,2)</f>
        <v>0</v>
      </c>
      <c r="BL86" s="306" t="s">
        <v>403</v>
      </c>
      <c r="BM86" s="306" t="s">
        <v>404</v>
      </c>
    </row>
    <row r="87" spans="2:65" s="253" customFormat="1" ht="22.5" customHeight="1">
      <c r="B87" s="15"/>
      <c r="C87" s="126" t="s">
        <v>348</v>
      </c>
      <c r="D87" s="126" t="s">
        <v>399</v>
      </c>
      <c r="E87" s="127" t="s">
        <v>400</v>
      </c>
      <c r="F87" s="331" t="s">
        <v>1530</v>
      </c>
      <c r="G87" s="129" t="s">
        <v>401</v>
      </c>
      <c r="H87" s="130">
        <v>1</v>
      </c>
      <c r="I87" s="131"/>
      <c r="J87" s="132">
        <f t="shared" si="0"/>
        <v>0</v>
      </c>
      <c r="K87" s="128" t="s">
        <v>289</v>
      </c>
      <c r="L87" s="332"/>
      <c r="M87" s="333" t="s">
        <v>289</v>
      </c>
      <c r="N87" s="133" t="s">
        <v>309</v>
      </c>
      <c r="O87" s="255"/>
      <c r="P87" s="134">
        <f t="shared" si="1"/>
        <v>0</v>
      </c>
      <c r="Q87" s="134">
        <v>0</v>
      </c>
      <c r="R87" s="134">
        <f t="shared" si="2"/>
        <v>0</v>
      </c>
      <c r="S87" s="134">
        <v>0</v>
      </c>
      <c r="T87" s="135">
        <f t="shared" si="3"/>
        <v>0</v>
      </c>
      <c r="AR87" s="306" t="s">
        <v>402</v>
      </c>
      <c r="AT87" s="306" t="s">
        <v>399</v>
      </c>
      <c r="AU87" s="306" t="s">
        <v>348</v>
      </c>
      <c r="AY87" s="306" t="s">
        <v>396</v>
      </c>
      <c r="BE87" s="334">
        <f t="shared" si="4"/>
        <v>0</v>
      </c>
      <c r="BF87" s="334">
        <f t="shared" si="5"/>
        <v>0</v>
      </c>
      <c r="BG87" s="334">
        <f t="shared" si="6"/>
        <v>0</v>
      </c>
      <c r="BH87" s="334">
        <f t="shared" si="7"/>
        <v>0</v>
      </c>
      <c r="BI87" s="334">
        <f t="shared" si="8"/>
        <v>0</v>
      </c>
      <c r="BJ87" s="306" t="s">
        <v>346</v>
      </c>
      <c r="BK87" s="334">
        <f t="shared" si="9"/>
        <v>0</v>
      </c>
      <c r="BL87" s="306" t="s">
        <v>403</v>
      </c>
      <c r="BM87" s="306" t="s">
        <v>405</v>
      </c>
    </row>
    <row r="88" spans="2:65" s="253" customFormat="1" ht="22.5" customHeight="1">
      <c r="B88" s="15"/>
      <c r="C88" s="126" t="s">
        <v>406</v>
      </c>
      <c r="D88" s="126" t="s">
        <v>399</v>
      </c>
      <c r="E88" s="127" t="s">
        <v>400</v>
      </c>
      <c r="F88" s="331" t="s">
        <v>1530</v>
      </c>
      <c r="G88" s="129" t="s">
        <v>401</v>
      </c>
      <c r="H88" s="130">
        <v>1</v>
      </c>
      <c r="I88" s="131"/>
      <c r="J88" s="132">
        <f t="shared" si="0"/>
        <v>0</v>
      </c>
      <c r="K88" s="128" t="s">
        <v>289</v>
      </c>
      <c r="L88" s="332"/>
      <c r="M88" s="333" t="s">
        <v>289</v>
      </c>
      <c r="N88" s="133" t="s">
        <v>309</v>
      </c>
      <c r="O88" s="255"/>
      <c r="P88" s="134">
        <f t="shared" si="1"/>
        <v>0</v>
      </c>
      <c r="Q88" s="134">
        <v>0</v>
      </c>
      <c r="R88" s="134">
        <f t="shared" si="2"/>
        <v>0</v>
      </c>
      <c r="S88" s="134">
        <v>0</v>
      </c>
      <c r="T88" s="135">
        <f t="shared" si="3"/>
        <v>0</v>
      </c>
      <c r="AR88" s="306" t="s">
        <v>402</v>
      </c>
      <c r="AT88" s="306" t="s">
        <v>399</v>
      </c>
      <c r="AU88" s="306" t="s">
        <v>348</v>
      </c>
      <c r="AY88" s="306" t="s">
        <v>396</v>
      </c>
      <c r="BE88" s="334">
        <f t="shared" si="4"/>
        <v>0</v>
      </c>
      <c r="BF88" s="334">
        <f t="shared" si="5"/>
        <v>0</v>
      </c>
      <c r="BG88" s="334">
        <f t="shared" si="6"/>
        <v>0</v>
      </c>
      <c r="BH88" s="334">
        <f t="shared" si="7"/>
        <v>0</v>
      </c>
      <c r="BI88" s="334">
        <f t="shared" si="8"/>
        <v>0</v>
      </c>
      <c r="BJ88" s="306" t="s">
        <v>346</v>
      </c>
      <c r="BK88" s="334">
        <f t="shared" si="9"/>
        <v>0</v>
      </c>
      <c r="BL88" s="306" t="s">
        <v>403</v>
      </c>
      <c r="BM88" s="306" t="s">
        <v>407</v>
      </c>
    </row>
    <row r="89" spans="2:65" s="253" customFormat="1" ht="22.5" customHeight="1">
      <c r="B89" s="15"/>
      <c r="C89" s="126" t="s">
        <v>403</v>
      </c>
      <c r="D89" s="126" t="s">
        <v>399</v>
      </c>
      <c r="E89" s="127" t="s">
        <v>400</v>
      </c>
      <c r="F89" s="331" t="s">
        <v>1530</v>
      </c>
      <c r="G89" s="129" t="s">
        <v>401</v>
      </c>
      <c r="H89" s="130">
        <v>1</v>
      </c>
      <c r="I89" s="131"/>
      <c r="J89" s="132">
        <f t="shared" si="0"/>
        <v>0</v>
      </c>
      <c r="K89" s="128" t="s">
        <v>289</v>
      </c>
      <c r="L89" s="332"/>
      <c r="M89" s="333" t="s">
        <v>289</v>
      </c>
      <c r="N89" s="133" t="s">
        <v>309</v>
      </c>
      <c r="O89" s="255"/>
      <c r="P89" s="134">
        <f t="shared" si="1"/>
        <v>0</v>
      </c>
      <c r="Q89" s="134">
        <v>0</v>
      </c>
      <c r="R89" s="134">
        <f t="shared" si="2"/>
        <v>0</v>
      </c>
      <c r="S89" s="134">
        <v>0</v>
      </c>
      <c r="T89" s="135">
        <f t="shared" si="3"/>
        <v>0</v>
      </c>
      <c r="AR89" s="306" t="s">
        <v>402</v>
      </c>
      <c r="AT89" s="306" t="s">
        <v>399</v>
      </c>
      <c r="AU89" s="306" t="s">
        <v>348</v>
      </c>
      <c r="AY89" s="306" t="s">
        <v>396</v>
      </c>
      <c r="BE89" s="334">
        <f t="shared" si="4"/>
        <v>0</v>
      </c>
      <c r="BF89" s="334">
        <f t="shared" si="5"/>
        <v>0</v>
      </c>
      <c r="BG89" s="334">
        <f t="shared" si="6"/>
        <v>0</v>
      </c>
      <c r="BH89" s="334">
        <f t="shared" si="7"/>
        <v>0</v>
      </c>
      <c r="BI89" s="334">
        <f t="shared" si="8"/>
        <v>0</v>
      </c>
      <c r="BJ89" s="306" t="s">
        <v>346</v>
      </c>
      <c r="BK89" s="334">
        <f t="shared" si="9"/>
        <v>0</v>
      </c>
      <c r="BL89" s="306" t="s">
        <v>403</v>
      </c>
      <c r="BM89" s="306" t="s">
        <v>408</v>
      </c>
    </row>
    <row r="90" spans="2:65" s="253" customFormat="1" ht="22.5" customHeight="1">
      <c r="B90" s="15"/>
      <c r="C90" s="126" t="s">
        <v>409</v>
      </c>
      <c r="D90" s="126" t="s">
        <v>399</v>
      </c>
      <c r="E90" s="127" t="s">
        <v>410</v>
      </c>
      <c r="F90" s="331" t="s">
        <v>1531</v>
      </c>
      <c r="G90" s="129" t="s">
        <v>401</v>
      </c>
      <c r="H90" s="130">
        <v>1</v>
      </c>
      <c r="I90" s="131"/>
      <c r="J90" s="132">
        <f t="shared" si="0"/>
        <v>0</v>
      </c>
      <c r="K90" s="128" t="s">
        <v>289</v>
      </c>
      <c r="L90" s="332"/>
      <c r="M90" s="333" t="s">
        <v>289</v>
      </c>
      <c r="N90" s="133" t="s">
        <v>309</v>
      </c>
      <c r="O90" s="255"/>
      <c r="P90" s="134">
        <f t="shared" si="1"/>
        <v>0</v>
      </c>
      <c r="Q90" s="134">
        <v>0</v>
      </c>
      <c r="R90" s="134">
        <f t="shared" si="2"/>
        <v>0</v>
      </c>
      <c r="S90" s="134">
        <v>0</v>
      </c>
      <c r="T90" s="135">
        <f t="shared" si="3"/>
        <v>0</v>
      </c>
      <c r="AR90" s="306" t="s">
        <v>402</v>
      </c>
      <c r="AT90" s="306" t="s">
        <v>399</v>
      </c>
      <c r="AU90" s="306" t="s">
        <v>348</v>
      </c>
      <c r="AY90" s="306" t="s">
        <v>396</v>
      </c>
      <c r="BE90" s="334">
        <f t="shared" si="4"/>
        <v>0</v>
      </c>
      <c r="BF90" s="334">
        <f t="shared" si="5"/>
        <v>0</v>
      </c>
      <c r="BG90" s="334">
        <f t="shared" si="6"/>
        <v>0</v>
      </c>
      <c r="BH90" s="334">
        <f t="shared" si="7"/>
        <v>0</v>
      </c>
      <c r="BI90" s="334">
        <f t="shared" si="8"/>
        <v>0</v>
      </c>
      <c r="BJ90" s="306" t="s">
        <v>346</v>
      </c>
      <c r="BK90" s="334">
        <f t="shared" si="9"/>
        <v>0</v>
      </c>
      <c r="BL90" s="306" t="s">
        <v>403</v>
      </c>
      <c r="BM90" s="306" t="s">
        <v>411</v>
      </c>
    </row>
    <row r="91" spans="2:65" s="253" customFormat="1" ht="22.5" customHeight="1">
      <c r="B91" s="15"/>
      <c r="C91" s="126" t="s">
        <v>412</v>
      </c>
      <c r="D91" s="126" t="s">
        <v>399</v>
      </c>
      <c r="E91" s="127" t="s">
        <v>400</v>
      </c>
      <c r="F91" s="331" t="s">
        <v>1530</v>
      </c>
      <c r="G91" s="129" t="s">
        <v>401</v>
      </c>
      <c r="H91" s="130">
        <v>1</v>
      </c>
      <c r="I91" s="131"/>
      <c r="J91" s="132">
        <f t="shared" si="0"/>
        <v>0</v>
      </c>
      <c r="K91" s="128" t="s">
        <v>289</v>
      </c>
      <c r="L91" s="332"/>
      <c r="M91" s="333" t="s">
        <v>289</v>
      </c>
      <c r="N91" s="133" t="s">
        <v>309</v>
      </c>
      <c r="O91" s="255"/>
      <c r="P91" s="134">
        <f t="shared" si="1"/>
        <v>0</v>
      </c>
      <c r="Q91" s="134">
        <v>0</v>
      </c>
      <c r="R91" s="134">
        <f t="shared" si="2"/>
        <v>0</v>
      </c>
      <c r="S91" s="134">
        <v>0</v>
      </c>
      <c r="T91" s="135">
        <f t="shared" si="3"/>
        <v>0</v>
      </c>
      <c r="AR91" s="306" t="s">
        <v>402</v>
      </c>
      <c r="AT91" s="306" t="s">
        <v>399</v>
      </c>
      <c r="AU91" s="306" t="s">
        <v>348</v>
      </c>
      <c r="AY91" s="306" t="s">
        <v>396</v>
      </c>
      <c r="BE91" s="334">
        <f t="shared" si="4"/>
        <v>0</v>
      </c>
      <c r="BF91" s="334">
        <f t="shared" si="5"/>
        <v>0</v>
      </c>
      <c r="BG91" s="334">
        <f t="shared" si="6"/>
        <v>0</v>
      </c>
      <c r="BH91" s="334">
        <f t="shared" si="7"/>
        <v>0</v>
      </c>
      <c r="BI91" s="334">
        <f t="shared" si="8"/>
        <v>0</v>
      </c>
      <c r="BJ91" s="306" t="s">
        <v>346</v>
      </c>
      <c r="BK91" s="334">
        <f t="shared" si="9"/>
        <v>0</v>
      </c>
      <c r="BL91" s="306" t="s">
        <v>403</v>
      </c>
      <c r="BM91" s="306" t="s">
        <v>413</v>
      </c>
    </row>
    <row r="92" spans="2:65" s="253" customFormat="1" ht="22.5" customHeight="1">
      <c r="B92" s="15"/>
      <c r="C92" s="126" t="s">
        <v>414</v>
      </c>
      <c r="D92" s="126" t="s">
        <v>399</v>
      </c>
      <c r="E92" s="127" t="s">
        <v>400</v>
      </c>
      <c r="F92" s="331" t="s">
        <v>1530</v>
      </c>
      <c r="G92" s="129" t="s">
        <v>401</v>
      </c>
      <c r="H92" s="130">
        <v>1</v>
      </c>
      <c r="I92" s="131"/>
      <c r="J92" s="132">
        <f t="shared" si="0"/>
        <v>0</v>
      </c>
      <c r="K92" s="128" t="s">
        <v>289</v>
      </c>
      <c r="L92" s="332"/>
      <c r="M92" s="333" t="s">
        <v>289</v>
      </c>
      <c r="N92" s="133" t="s">
        <v>309</v>
      </c>
      <c r="O92" s="255"/>
      <c r="P92" s="134">
        <f t="shared" si="1"/>
        <v>0</v>
      </c>
      <c r="Q92" s="134">
        <v>0</v>
      </c>
      <c r="R92" s="134">
        <f t="shared" si="2"/>
        <v>0</v>
      </c>
      <c r="S92" s="134">
        <v>0</v>
      </c>
      <c r="T92" s="135">
        <f t="shared" si="3"/>
        <v>0</v>
      </c>
      <c r="AR92" s="306" t="s">
        <v>402</v>
      </c>
      <c r="AT92" s="306" t="s">
        <v>399</v>
      </c>
      <c r="AU92" s="306" t="s">
        <v>348</v>
      </c>
      <c r="AY92" s="306" t="s">
        <v>396</v>
      </c>
      <c r="BE92" s="334">
        <f t="shared" si="4"/>
        <v>0</v>
      </c>
      <c r="BF92" s="334">
        <f t="shared" si="5"/>
        <v>0</v>
      </c>
      <c r="BG92" s="334">
        <f t="shared" si="6"/>
        <v>0</v>
      </c>
      <c r="BH92" s="334">
        <f t="shared" si="7"/>
        <v>0</v>
      </c>
      <c r="BI92" s="334">
        <f t="shared" si="8"/>
        <v>0</v>
      </c>
      <c r="BJ92" s="306" t="s">
        <v>346</v>
      </c>
      <c r="BK92" s="334">
        <f t="shared" si="9"/>
        <v>0</v>
      </c>
      <c r="BL92" s="306" t="s">
        <v>403</v>
      </c>
      <c r="BM92" s="306" t="s">
        <v>415</v>
      </c>
    </row>
    <row r="93" spans="2:65" s="253" customFormat="1" ht="22.5" customHeight="1">
      <c r="B93" s="15"/>
      <c r="C93" s="126" t="s">
        <v>402</v>
      </c>
      <c r="D93" s="126" t="s">
        <v>399</v>
      </c>
      <c r="E93" s="127" t="s">
        <v>416</v>
      </c>
      <c r="F93" s="331" t="s">
        <v>417</v>
      </c>
      <c r="G93" s="129" t="s">
        <v>401</v>
      </c>
      <c r="H93" s="130">
        <v>7</v>
      </c>
      <c r="I93" s="131"/>
      <c r="J93" s="132">
        <f t="shared" si="0"/>
        <v>0</v>
      </c>
      <c r="K93" s="128" t="s">
        <v>289</v>
      </c>
      <c r="L93" s="332"/>
      <c r="M93" s="333" t="s">
        <v>289</v>
      </c>
      <c r="N93" s="133" t="s">
        <v>309</v>
      </c>
      <c r="O93" s="255"/>
      <c r="P93" s="134">
        <f t="shared" si="1"/>
        <v>0</v>
      </c>
      <c r="Q93" s="134">
        <v>0</v>
      </c>
      <c r="R93" s="134">
        <f t="shared" si="2"/>
        <v>0</v>
      </c>
      <c r="S93" s="134">
        <v>0</v>
      </c>
      <c r="T93" s="135">
        <f t="shared" si="3"/>
        <v>0</v>
      </c>
      <c r="AR93" s="306" t="s">
        <v>402</v>
      </c>
      <c r="AT93" s="306" t="s">
        <v>399</v>
      </c>
      <c r="AU93" s="306" t="s">
        <v>348</v>
      </c>
      <c r="AY93" s="306" t="s">
        <v>396</v>
      </c>
      <c r="BE93" s="334">
        <f t="shared" si="4"/>
        <v>0</v>
      </c>
      <c r="BF93" s="334">
        <f t="shared" si="5"/>
        <v>0</v>
      </c>
      <c r="BG93" s="334">
        <f t="shared" si="6"/>
        <v>0</v>
      </c>
      <c r="BH93" s="334">
        <f t="shared" si="7"/>
        <v>0</v>
      </c>
      <c r="BI93" s="334">
        <f t="shared" si="8"/>
        <v>0</v>
      </c>
      <c r="BJ93" s="306" t="s">
        <v>346</v>
      </c>
      <c r="BK93" s="334">
        <f t="shared" si="9"/>
        <v>0</v>
      </c>
      <c r="BL93" s="306" t="s">
        <v>403</v>
      </c>
      <c r="BM93" s="306" t="s">
        <v>418</v>
      </c>
    </row>
    <row r="94" spans="2:65" s="253" customFormat="1" ht="22.5" customHeight="1">
      <c r="B94" s="15"/>
      <c r="C94" s="126" t="s">
        <v>419</v>
      </c>
      <c r="D94" s="126" t="s">
        <v>399</v>
      </c>
      <c r="E94" s="127" t="s">
        <v>420</v>
      </c>
      <c r="F94" s="331" t="s">
        <v>1532</v>
      </c>
      <c r="G94" s="129" t="s">
        <v>401</v>
      </c>
      <c r="H94" s="130">
        <v>1</v>
      </c>
      <c r="I94" s="131"/>
      <c r="J94" s="132">
        <f t="shared" si="0"/>
        <v>0</v>
      </c>
      <c r="K94" s="128" t="s">
        <v>289</v>
      </c>
      <c r="L94" s="332"/>
      <c r="M94" s="333" t="s">
        <v>289</v>
      </c>
      <c r="N94" s="133" t="s">
        <v>309</v>
      </c>
      <c r="O94" s="255"/>
      <c r="P94" s="134">
        <f t="shared" si="1"/>
        <v>0</v>
      </c>
      <c r="Q94" s="134">
        <v>0</v>
      </c>
      <c r="R94" s="134">
        <f t="shared" si="2"/>
        <v>0</v>
      </c>
      <c r="S94" s="134">
        <v>0</v>
      </c>
      <c r="T94" s="135">
        <f t="shared" si="3"/>
        <v>0</v>
      </c>
      <c r="AR94" s="306" t="s">
        <v>402</v>
      </c>
      <c r="AT94" s="306" t="s">
        <v>399</v>
      </c>
      <c r="AU94" s="306" t="s">
        <v>348</v>
      </c>
      <c r="AY94" s="306" t="s">
        <v>396</v>
      </c>
      <c r="BE94" s="334">
        <f t="shared" si="4"/>
        <v>0</v>
      </c>
      <c r="BF94" s="334">
        <f t="shared" si="5"/>
        <v>0</v>
      </c>
      <c r="BG94" s="334">
        <f t="shared" si="6"/>
        <v>0</v>
      </c>
      <c r="BH94" s="334">
        <f t="shared" si="7"/>
        <v>0</v>
      </c>
      <c r="BI94" s="334">
        <f t="shared" si="8"/>
        <v>0</v>
      </c>
      <c r="BJ94" s="306" t="s">
        <v>346</v>
      </c>
      <c r="BK94" s="334">
        <f t="shared" si="9"/>
        <v>0</v>
      </c>
      <c r="BL94" s="306" t="s">
        <v>403</v>
      </c>
      <c r="BM94" s="306" t="s">
        <v>421</v>
      </c>
    </row>
    <row r="95" spans="2:65" s="253" customFormat="1" ht="22.5" customHeight="1">
      <c r="B95" s="15"/>
      <c r="C95" s="126" t="s">
        <v>422</v>
      </c>
      <c r="D95" s="126" t="s">
        <v>399</v>
      </c>
      <c r="E95" s="127" t="s">
        <v>420</v>
      </c>
      <c r="F95" s="331" t="s">
        <v>1533</v>
      </c>
      <c r="G95" s="129" t="s">
        <v>401</v>
      </c>
      <c r="H95" s="130">
        <v>1</v>
      </c>
      <c r="I95" s="131"/>
      <c r="J95" s="132">
        <f t="shared" si="0"/>
        <v>0</v>
      </c>
      <c r="K95" s="128" t="s">
        <v>289</v>
      </c>
      <c r="L95" s="332"/>
      <c r="M95" s="333" t="s">
        <v>289</v>
      </c>
      <c r="N95" s="133" t="s">
        <v>309</v>
      </c>
      <c r="O95" s="255"/>
      <c r="P95" s="134">
        <f t="shared" si="1"/>
        <v>0</v>
      </c>
      <c r="Q95" s="134">
        <v>0</v>
      </c>
      <c r="R95" s="134">
        <f t="shared" si="2"/>
        <v>0</v>
      </c>
      <c r="S95" s="134">
        <v>0</v>
      </c>
      <c r="T95" s="135">
        <f t="shared" si="3"/>
        <v>0</v>
      </c>
      <c r="AR95" s="306" t="s">
        <v>402</v>
      </c>
      <c r="AT95" s="306" t="s">
        <v>399</v>
      </c>
      <c r="AU95" s="306" t="s">
        <v>348</v>
      </c>
      <c r="AY95" s="306" t="s">
        <v>396</v>
      </c>
      <c r="BE95" s="334">
        <f t="shared" si="4"/>
        <v>0</v>
      </c>
      <c r="BF95" s="334">
        <f t="shared" si="5"/>
        <v>0</v>
      </c>
      <c r="BG95" s="334">
        <f t="shared" si="6"/>
        <v>0</v>
      </c>
      <c r="BH95" s="334">
        <f t="shared" si="7"/>
        <v>0</v>
      </c>
      <c r="BI95" s="334">
        <f t="shared" si="8"/>
        <v>0</v>
      </c>
      <c r="BJ95" s="306" t="s">
        <v>346</v>
      </c>
      <c r="BK95" s="334">
        <f t="shared" si="9"/>
        <v>0</v>
      </c>
      <c r="BL95" s="306" t="s">
        <v>403</v>
      </c>
      <c r="BM95" s="306" t="s">
        <v>423</v>
      </c>
    </row>
    <row r="96" spans="2:65" s="253" customFormat="1" ht="22.5" customHeight="1">
      <c r="B96" s="15"/>
      <c r="C96" s="126" t="s">
        <v>424</v>
      </c>
      <c r="D96" s="126" t="s">
        <v>399</v>
      </c>
      <c r="E96" s="127" t="s">
        <v>420</v>
      </c>
      <c r="F96" s="331" t="s">
        <v>1534</v>
      </c>
      <c r="G96" s="129" t="s">
        <v>401</v>
      </c>
      <c r="H96" s="130">
        <v>1</v>
      </c>
      <c r="I96" s="131"/>
      <c r="J96" s="132">
        <f t="shared" si="0"/>
        <v>0</v>
      </c>
      <c r="K96" s="128" t="s">
        <v>289</v>
      </c>
      <c r="L96" s="332"/>
      <c r="M96" s="333" t="s">
        <v>289</v>
      </c>
      <c r="N96" s="133" t="s">
        <v>309</v>
      </c>
      <c r="O96" s="255"/>
      <c r="P96" s="134">
        <f t="shared" si="1"/>
        <v>0</v>
      </c>
      <c r="Q96" s="134">
        <v>0</v>
      </c>
      <c r="R96" s="134">
        <f t="shared" si="2"/>
        <v>0</v>
      </c>
      <c r="S96" s="134">
        <v>0</v>
      </c>
      <c r="T96" s="135">
        <f t="shared" si="3"/>
        <v>0</v>
      </c>
      <c r="AR96" s="306" t="s">
        <v>402</v>
      </c>
      <c r="AT96" s="306" t="s">
        <v>399</v>
      </c>
      <c r="AU96" s="306" t="s">
        <v>348</v>
      </c>
      <c r="AY96" s="306" t="s">
        <v>396</v>
      </c>
      <c r="BE96" s="334">
        <f t="shared" si="4"/>
        <v>0</v>
      </c>
      <c r="BF96" s="334">
        <f t="shared" si="5"/>
        <v>0</v>
      </c>
      <c r="BG96" s="334">
        <f t="shared" si="6"/>
        <v>0</v>
      </c>
      <c r="BH96" s="334">
        <f t="shared" si="7"/>
        <v>0</v>
      </c>
      <c r="BI96" s="334">
        <f t="shared" si="8"/>
        <v>0</v>
      </c>
      <c r="BJ96" s="306" t="s">
        <v>346</v>
      </c>
      <c r="BK96" s="334">
        <f t="shared" si="9"/>
        <v>0</v>
      </c>
      <c r="BL96" s="306" t="s">
        <v>403</v>
      </c>
      <c r="BM96" s="306" t="s">
        <v>425</v>
      </c>
    </row>
    <row r="97" spans="2:65" s="253" customFormat="1" ht="22.5" customHeight="1">
      <c r="B97" s="15"/>
      <c r="C97" s="126" t="s">
        <v>426</v>
      </c>
      <c r="D97" s="126" t="s">
        <v>399</v>
      </c>
      <c r="E97" s="127" t="s">
        <v>420</v>
      </c>
      <c r="F97" s="331" t="s">
        <v>1534</v>
      </c>
      <c r="G97" s="129" t="s">
        <v>401</v>
      </c>
      <c r="H97" s="130">
        <v>1</v>
      </c>
      <c r="I97" s="131"/>
      <c r="J97" s="132">
        <f t="shared" si="0"/>
        <v>0</v>
      </c>
      <c r="K97" s="128" t="s">
        <v>289</v>
      </c>
      <c r="L97" s="332"/>
      <c r="M97" s="333" t="s">
        <v>289</v>
      </c>
      <c r="N97" s="133" t="s">
        <v>309</v>
      </c>
      <c r="O97" s="255"/>
      <c r="P97" s="134">
        <f t="shared" si="1"/>
        <v>0</v>
      </c>
      <c r="Q97" s="134">
        <v>0</v>
      </c>
      <c r="R97" s="134">
        <f t="shared" si="2"/>
        <v>0</v>
      </c>
      <c r="S97" s="134">
        <v>0</v>
      </c>
      <c r="T97" s="135">
        <f t="shared" si="3"/>
        <v>0</v>
      </c>
      <c r="AR97" s="306" t="s">
        <v>402</v>
      </c>
      <c r="AT97" s="306" t="s">
        <v>399</v>
      </c>
      <c r="AU97" s="306" t="s">
        <v>348</v>
      </c>
      <c r="AY97" s="306" t="s">
        <v>396</v>
      </c>
      <c r="BE97" s="334">
        <f t="shared" si="4"/>
        <v>0</v>
      </c>
      <c r="BF97" s="334">
        <f t="shared" si="5"/>
        <v>0</v>
      </c>
      <c r="BG97" s="334">
        <f t="shared" si="6"/>
        <v>0</v>
      </c>
      <c r="BH97" s="334">
        <f t="shared" si="7"/>
        <v>0</v>
      </c>
      <c r="BI97" s="334">
        <f t="shared" si="8"/>
        <v>0</v>
      </c>
      <c r="BJ97" s="306" t="s">
        <v>346</v>
      </c>
      <c r="BK97" s="334">
        <f t="shared" si="9"/>
        <v>0</v>
      </c>
      <c r="BL97" s="306" t="s">
        <v>403</v>
      </c>
      <c r="BM97" s="306" t="s">
        <v>427</v>
      </c>
    </row>
    <row r="98" spans="2:65" s="253" customFormat="1" ht="22.5" customHeight="1">
      <c r="B98" s="15"/>
      <c r="C98" s="126" t="s">
        <v>428</v>
      </c>
      <c r="D98" s="126" t="s">
        <v>399</v>
      </c>
      <c r="E98" s="127" t="s">
        <v>420</v>
      </c>
      <c r="F98" s="331" t="s">
        <v>1534</v>
      </c>
      <c r="G98" s="129" t="s">
        <v>401</v>
      </c>
      <c r="H98" s="130">
        <v>1</v>
      </c>
      <c r="I98" s="131"/>
      <c r="J98" s="132">
        <f t="shared" si="0"/>
        <v>0</v>
      </c>
      <c r="K98" s="128" t="s">
        <v>289</v>
      </c>
      <c r="L98" s="332"/>
      <c r="M98" s="333" t="s">
        <v>289</v>
      </c>
      <c r="N98" s="133" t="s">
        <v>309</v>
      </c>
      <c r="O98" s="255"/>
      <c r="P98" s="134">
        <f t="shared" si="1"/>
        <v>0</v>
      </c>
      <c r="Q98" s="134">
        <v>0</v>
      </c>
      <c r="R98" s="134">
        <f t="shared" si="2"/>
        <v>0</v>
      </c>
      <c r="S98" s="134">
        <v>0</v>
      </c>
      <c r="T98" s="135">
        <f t="shared" si="3"/>
        <v>0</v>
      </c>
      <c r="AR98" s="306" t="s">
        <v>402</v>
      </c>
      <c r="AT98" s="306" t="s">
        <v>399</v>
      </c>
      <c r="AU98" s="306" t="s">
        <v>348</v>
      </c>
      <c r="AY98" s="306" t="s">
        <v>396</v>
      </c>
      <c r="BE98" s="334">
        <f t="shared" si="4"/>
        <v>0</v>
      </c>
      <c r="BF98" s="334">
        <f t="shared" si="5"/>
        <v>0</v>
      </c>
      <c r="BG98" s="334">
        <f t="shared" si="6"/>
        <v>0</v>
      </c>
      <c r="BH98" s="334">
        <f t="shared" si="7"/>
        <v>0</v>
      </c>
      <c r="BI98" s="334">
        <f t="shared" si="8"/>
        <v>0</v>
      </c>
      <c r="BJ98" s="306" t="s">
        <v>346</v>
      </c>
      <c r="BK98" s="334">
        <f t="shared" si="9"/>
        <v>0</v>
      </c>
      <c r="BL98" s="306" t="s">
        <v>403</v>
      </c>
      <c r="BM98" s="306" t="s">
        <v>429</v>
      </c>
    </row>
    <row r="99" spans="2:65" s="253" customFormat="1" ht="22.5" customHeight="1">
      <c r="B99" s="15"/>
      <c r="C99" s="126" t="s">
        <v>430</v>
      </c>
      <c r="D99" s="126" t="s">
        <v>399</v>
      </c>
      <c r="E99" s="127" t="s">
        <v>420</v>
      </c>
      <c r="F99" s="331" t="s">
        <v>1534</v>
      </c>
      <c r="G99" s="129" t="s">
        <v>401</v>
      </c>
      <c r="H99" s="130">
        <v>1</v>
      </c>
      <c r="I99" s="131"/>
      <c r="J99" s="132">
        <f t="shared" si="0"/>
        <v>0</v>
      </c>
      <c r="K99" s="128" t="s">
        <v>289</v>
      </c>
      <c r="L99" s="332"/>
      <c r="M99" s="333" t="s">
        <v>289</v>
      </c>
      <c r="N99" s="133" t="s">
        <v>309</v>
      </c>
      <c r="O99" s="255"/>
      <c r="P99" s="134">
        <f t="shared" si="1"/>
        <v>0</v>
      </c>
      <c r="Q99" s="134">
        <v>0</v>
      </c>
      <c r="R99" s="134">
        <f t="shared" si="2"/>
        <v>0</v>
      </c>
      <c r="S99" s="134">
        <v>0</v>
      </c>
      <c r="T99" s="135">
        <f t="shared" si="3"/>
        <v>0</v>
      </c>
      <c r="AR99" s="306" t="s">
        <v>402</v>
      </c>
      <c r="AT99" s="306" t="s">
        <v>399</v>
      </c>
      <c r="AU99" s="306" t="s">
        <v>348</v>
      </c>
      <c r="AY99" s="306" t="s">
        <v>396</v>
      </c>
      <c r="BE99" s="334">
        <f t="shared" si="4"/>
        <v>0</v>
      </c>
      <c r="BF99" s="334">
        <f t="shared" si="5"/>
        <v>0</v>
      </c>
      <c r="BG99" s="334">
        <f t="shared" si="6"/>
        <v>0</v>
      </c>
      <c r="BH99" s="334">
        <f t="shared" si="7"/>
        <v>0</v>
      </c>
      <c r="BI99" s="334">
        <f t="shared" si="8"/>
        <v>0</v>
      </c>
      <c r="BJ99" s="306" t="s">
        <v>346</v>
      </c>
      <c r="BK99" s="334">
        <f t="shared" si="9"/>
        <v>0</v>
      </c>
      <c r="BL99" s="306" t="s">
        <v>403</v>
      </c>
      <c r="BM99" s="306" t="s">
        <v>431</v>
      </c>
    </row>
    <row r="100" spans="2:65" s="253" customFormat="1" ht="22.5" customHeight="1">
      <c r="B100" s="15"/>
      <c r="C100" s="126" t="s">
        <v>278</v>
      </c>
      <c r="D100" s="126" t="s">
        <v>399</v>
      </c>
      <c r="E100" s="127" t="s">
        <v>432</v>
      </c>
      <c r="F100" s="331" t="s">
        <v>433</v>
      </c>
      <c r="G100" s="129" t="s">
        <v>401</v>
      </c>
      <c r="H100" s="130">
        <v>4</v>
      </c>
      <c r="I100" s="131"/>
      <c r="J100" s="132">
        <f t="shared" si="0"/>
        <v>0</v>
      </c>
      <c r="K100" s="128" t="s">
        <v>289</v>
      </c>
      <c r="L100" s="332"/>
      <c r="M100" s="333" t="s">
        <v>289</v>
      </c>
      <c r="N100" s="133" t="s">
        <v>309</v>
      </c>
      <c r="O100" s="255"/>
      <c r="P100" s="134">
        <f t="shared" si="1"/>
        <v>0</v>
      </c>
      <c r="Q100" s="134">
        <v>0</v>
      </c>
      <c r="R100" s="134">
        <f t="shared" si="2"/>
        <v>0</v>
      </c>
      <c r="S100" s="134">
        <v>0</v>
      </c>
      <c r="T100" s="135">
        <f t="shared" si="3"/>
        <v>0</v>
      </c>
      <c r="AR100" s="306" t="s">
        <v>402</v>
      </c>
      <c r="AT100" s="306" t="s">
        <v>399</v>
      </c>
      <c r="AU100" s="306" t="s">
        <v>348</v>
      </c>
      <c r="AY100" s="306" t="s">
        <v>396</v>
      </c>
      <c r="BE100" s="334">
        <f t="shared" si="4"/>
        <v>0</v>
      </c>
      <c r="BF100" s="334">
        <f t="shared" si="5"/>
        <v>0</v>
      </c>
      <c r="BG100" s="334">
        <f t="shared" si="6"/>
        <v>0</v>
      </c>
      <c r="BH100" s="334">
        <f t="shared" si="7"/>
        <v>0</v>
      </c>
      <c r="BI100" s="334">
        <f t="shared" si="8"/>
        <v>0</v>
      </c>
      <c r="BJ100" s="306" t="s">
        <v>346</v>
      </c>
      <c r="BK100" s="334">
        <f t="shared" si="9"/>
        <v>0</v>
      </c>
      <c r="BL100" s="306" t="s">
        <v>403</v>
      </c>
      <c r="BM100" s="306" t="s">
        <v>434</v>
      </c>
    </row>
    <row r="101" spans="2:65" s="253" customFormat="1" ht="22.5" customHeight="1">
      <c r="B101" s="15"/>
      <c r="C101" s="126" t="s">
        <v>435</v>
      </c>
      <c r="D101" s="126" t="s">
        <v>399</v>
      </c>
      <c r="E101" s="127" t="s">
        <v>436</v>
      </c>
      <c r="F101" s="331" t="s">
        <v>1535</v>
      </c>
      <c r="G101" s="129" t="s">
        <v>401</v>
      </c>
      <c r="H101" s="130">
        <v>2</v>
      </c>
      <c r="I101" s="131"/>
      <c r="J101" s="132">
        <f t="shared" si="0"/>
        <v>0</v>
      </c>
      <c r="K101" s="128" t="s">
        <v>289</v>
      </c>
      <c r="L101" s="332"/>
      <c r="M101" s="333" t="s">
        <v>289</v>
      </c>
      <c r="N101" s="133" t="s">
        <v>309</v>
      </c>
      <c r="O101" s="255"/>
      <c r="P101" s="134">
        <f t="shared" si="1"/>
        <v>0</v>
      </c>
      <c r="Q101" s="134">
        <v>0</v>
      </c>
      <c r="R101" s="134">
        <f t="shared" si="2"/>
        <v>0</v>
      </c>
      <c r="S101" s="134">
        <v>0</v>
      </c>
      <c r="T101" s="135">
        <f t="shared" si="3"/>
        <v>0</v>
      </c>
      <c r="AR101" s="306" t="s">
        <v>402</v>
      </c>
      <c r="AT101" s="306" t="s">
        <v>399</v>
      </c>
      <c r="AU101" s="306" t="s">
        <v>348</v>
      </c>
      <c r="AY101" s="306" t="s">
        <v>396</v>
      </c>
      <c r="BE101" s="334">
        <f t="shared" si="4"/>
        <v>0</v>
      </c>
      <c r="BF101" s="334">
        <f t="shared" si="5"/>
        <v>0</v>
      </c>
      <c r="BG101" s="334">
        <f t="shared" si="6"/>
        <v>0</v>
      </c>
      <c r="BH101" s="334">
        <f t="shared" si="7"/>
        <v>0</v>
      </c>
      <c r="BI101" s="334">
        <f t="shared" si="8"/>
        <v>0</v>
      </c>
      <c r="BJ101" s="306" t="s">
        <v>346</v>
      </c>
      <c r="BK101" s="334">
        <f t="shared" si="9"/>
        <v>0</v>
      </c>
      <c r="BL101" s="306" t="s">
        <v>403</v>
      </c>
      <c r="BM101" s="306" t="s">
        <v>437</v>
      </c>
    </row>
    <row r="102" spans="2:65" s="253" customFormat="1" ht="22.5" customHeight="1">
      <c r="B102" s="15"/>
      <c r="C102" s="126" t="s">
        <v>438</v>
      </c>
      <c r="D102" s="126" t="s">
        <v>399</v>
      </c>
      <c r="E102" s="127" t="s">
        <v>439</v>
      </c>
      <c r="F102" s="331" t="s">
        <v>440</v>
      </c>
      <c r="G102" s="129" t="s">
        <v>441</v>
      </c>
      <c r="H102" s="130">
        <v>53</v>
      </c>
      <c r="I102" s="131"/>
      <c r="J102" s="132">
        <f t="shared" si="0"/>
        <v>0</v>
      </c>
      <c r="K102" s="128" t="s">
        <v>289</v>
      </c>
      <c r="L102" s="332"/>
      <c r="M102" s="333" t="s">
        <v>289</v>
      </c>
      <c r="N102" s="133" t="s">
        <v>309</v>
      </c>
      <c r="O102" s="255"/>
      <c r="P102" s="134">
        <f t="shared" si="1"/>
        <v>0</v>
      </c>
      <c r="Q102" s="134">
        <v>0</v>
      </c>
      <c r="R102" s="134">
        <f t="shared" si="2"/>
        <v>0</v>
      </c>
      <c r="S102" s="134">
        <v>0</v>
      </c>
      <c r="T102" s="135">
        <f t="shared" si="3"/>
        <v>0</v>
      </c>
      <c r="AR102" s="306" t="s">
        <v>402</v>
      </c>
      <c r="AT102" s="306" t="s">
        <v>399</v>
      </c>
      <c r="AU102" s="306" t="s">
        <v>348</v>
      </c>
      <c r="AY102" s="306" t="s">
        <v>396</v>
      </c>
      <c r="BE102" s="334">
        <f t="shared" si="4"/>
        <v>0</v>
      </c>
      <c r="BF102" s="334">
        <f t="shared" si="5"/>
        <v>0</v>
      </c>
      <c r="BG102" s="334">
        <f t="shared" si="6"/>
        <v>0</v>
      </c>
      <c r="BH102" s="334">
        <f t="shared" si="7"/>
        <v>0</v>
      </c>
      <c r="BI102" s="334">
        <f t="shared" si="8"/>
        <v>0</v>
      </c>
      <c r="BJ102" s="306" t="s">
        <v>346</v>
      </c>
      <c r="BK102" s="334">
        <f t="shared" si="9"/>
        <v>0</v>
      </c>
      <c r="BL102" s="306" t="s">
        <v>403</v>
      </c>
      <c r="BM102" s="306" t="s">
        <v>442</v>
      </c>
    </row>
    <row r="103" spans="2:65" s="253" customFormat="1" ht="22.5" customHeight="1">
      <c r="B103" s="15"/>
      <c r="C103" s="126" t="s">
        <v>443</v>
      </c>
      <c r="D103" s="126" t="s">
        <v>399</v>
      </c>
      <c r="E103" s="127" t="s">
        <v>444</v>
      </c>
      <c r="F103" s="331" t="s">
        <v>445</v>
      </c>
      <c r="G103" s="129" t="s">
        <v>441</v>
      </c>
      <c r="H103" s="130">
        <v>150</v>
      </c>
      <c r="I103" s="131"/>
      <c r="J103" s="132">
        <f t="shared" si="0"/>
        <v>0</v>
      </c>
      <c r="K103" s="128" t="s">
        <v>289</v>
      </c>
      <c r="L103" s="332"/>
      <c r="M103" s="333" t="s">
        <v>289</v>
      </c>
      <c r="N103" s="133" t="s">
        <v>309</v>
      </c>
      <c r="O103" s="255"/>
      <c r="P103" s="134">
        <f t="shared" si="1"/>
        <v>0</v>
      </c>
      <c r="Q103" s="134">
        <v>0</v>
      </c>
      <c r="R103" s="134">
        <f t="shared" si="2"/>
        <v>0</v>
      </c>
      <c r="S103" s="134">
        <v>0</v>
      </c>
      <c r="T103" s="135">
        <f t="shared" si="3"/>
        <v>0</v>
      </c>
      <c r="AR103" s="306" t="s">
        <v>402</v>
      </c>
      <c r="AT103" s="306" t="s">
        <v>399</v>
      </c>
      <c r="AU103" s="306" t="s">
        <v>348</v>
      </c>
      <c r="AY103" s="306" t="s">
        <v>396</v>
      </c>
      <c r="BE103" s="334">
        <f t="shared" si="4"/>
        <v>0</v>
      </c>
      <c r="BF103" s="334">
        <f t="shared" si="5"/>
        <v>0</v>
      </c>
      <c r="BG103" s="334">
        <f t="shared" si="6"/>
        <v>0</v>
      </c>
      <c r="BH103" s="334">
        <f t="shared" si="7"/>
        <v>0</v>
      </c>
      <c r="BI103" s="334">
        <f t="shared" si="8"/>
        <v>0</v>
      </c>
      <c r="BJ103" s="306" t="s">
        <v>346</v>
      </c>
      <c r="BK103" s="334">
        <f t="shared" si="9"/>
        <v>0</v>
      </c>
      <c r="BL103" s="306" t="s">
        <v>403</v>
      </c>
      <c r="BM103" s="306" t="s">
        <v>446</v>
      </c>
    </row>
    <row r="104" spans="2:65" s="253" customFormat="1" ht="22.5" customHeight="1">
      <c r="B104" s="15"/>
      <c r="C104" s="126" t="s">
        <v>447</v>
      </c>
      <c r="D104" s="126" t="s">
        <v>399</v>
      </c>
      <c r="E104" s="127" t="s">
        <v>448</v>
      </c>
      <c r="F104" s="331" t="s">
        <v>449</v>
      </c>
      <c r="G104" s="129" t="s">
        <v>441</v>
      </c>
      <c r="H104" s="130">
        <v>8</v>
      </c>
      <c r="I104" s="131"/>
      <c r="J104" s="132">
        <f t="shared" si="0"/>
        <v>0</v>
      </c>
      <c r="K104" s="128" t="s">
        <v>289</v>
      </c>
      <c r="L104" s="332"/>
      <c r="M104" s="333" t="s">
        <v>289</v>
      </c>
      <c r="N104" s="133" t="s">
        <v>309</v>
      </c>
      <c r="O104" s="255"/>
      <c r="P104" s="134">
        <f t="shared" si="1"/>
        <v>0</v>
      </c>
      <c r="Q104" s="134">
        <v>0</v>
      </c>
      <c r="R104" s="134">
        <f t="shared" si="2"/>
        <v>0</v>
      </c>
      <c r="S104" s="134">
        <v>0</v>
      </c>
      <c r="T104" s="135">
        <f t="shared" si="3"/>
        <v>0</v>
      </c>
      <c r="AR104" s="306" t="s">
        <v>402</v>
      </c>
      <c r="AT104" s="306" t="s">
        <v>399</v>
      </c>
      <c r="AU104" s="306" t="s">
        <v>348</v>
      </c>
      <c r="AY104" s="306" t="s">
        <v>396</v>
      </c>
      <c r="BE104" s="334">
        <f t="shared" si="4"/>
        <v>0</v>
      </c>
      <c r="BF104" s="334">
        <f t="shared" si="5"/>
        <v>0</v>
      </c>
      <c r="BG104" s="334">
        <f t="shared" si="6"/>
        <v>0</v>
      </c>
      <c r="BH104" s="334">
        <f t="shared" si="7"/>
        <v>0</v>
      </c>
      <c r="BI104" s="334">
        <f t="shared" si="8"/>
        <v>0</v>
      </c>
      <c r="BJ104" s="306" t="s">
        <v>346</v>
      </c>
      <c r="BK104" s="334">
        <f t="shared" si="9"/>
        <v>0</v>
      </c>
      <c r="BL104" s="306" t="s">
        <v>403</v>
      </c>
      <c r="BM104" s="306" t="s">
        <v>450</v>
      </c>
    </row>
    <row r="105" spans="2:65" s="253" customFormat="1" ht="22.5" customHeight="1">
      <c r="B105" s="15"/>
      <c r="C105" s="126" t="s">
        <v>451</v>
      </c>
      <c r="D105" s="126" t="s">
        <v>399</v>
      </c>
      <c r="E105" s="127" t="s">
        <v>452</v>
      </c>
      <c r="F105" s="331" t="s">
        <v>453</v>
      </c>
      <c r="G105" s="129" t="s">
        <v>441</v>
      </c>
      <c r="H105" s="130">
        <v>15</v>
      </c>
      <c r="I105" s="131"/>
      <c r="J105" s="132">
        <f t="shared" si="0"/>
        <v>0</v>
      </c>
      <c r="K105" s="128" t="s">
        <v>289</v>
      </c>
      <c r="L105" s="332"/>
      <c r="M105" s="333" t="s">
        <v>289</v>
      </c>
      <c r="N105" s="133" t="s">
        <v>309</v>
      </c>
      <c r="O105" s="255"/>
      <c r="P105" s="134">
        <f t="shared" si="1"/>
        <v>0</v>
      </c>
      <c r="Q105" s="134">
        <v>0</v>
      </c>
      <c r="R105" s="134">
        <f t="shared" si="2"/>
        <v>0</v>
      </c>
      <c r="S105" s="134">
        <v>0</v>
      </c>
      <c r="T105" s="135">
        <f t="shared" si="3"/>
        <v>0</v>
      </c>
      <c r="AR105" s="306" t="s">
        <v>402</v>
      </c>
      <c r="AT105" s="306" t="s">
        <v>399</v>
      </c>
      <c r="AU105" s="306" t="s">
        <v>348</v>
      </c>
      <c r="AY105" s="306" t="s">
        <v>396</v>
      </c>
      <c r="BE105" s="334">
        <f t="shared" si="4"/>
        <v>0</v>
      </c>
      <c r="BF105" s="334">
        <f t="shared" si="5"/>
        <v>0</v>
      </c>
      <c r="BG105" s="334">
        <f t="shared" si="6"/>
        <v>0</v>
      </c>
      <c r="BH105" s="334">
        <f t="shared" si="7"/>
        <v>0</v>
      </c>
      <c r="BI105" s="334">
        <f t="shared" si="8"/>
        <v>0</v>
      </c>
      <c r="BJ105" s="306" t="s">
        <v>346</v>
      </c>
      <c r="BK105" s="334">
        <f t="shared" si="9"/>
        <v>0</v>
      </c>
      <c r="BL105" s="306" t="s">
        <v>403</v>
      </c>
      <c r="BM105" s="306" t="s">
        <v>454</v>
      </c>
    </row>
    <row r="106" spans="2:65" s="253" customFormat="1" ht="22.5" customHeight="1">
      <c r="B106" s="15"/>
      <c r="C106" s="126" t="s">
        <v>277</v>
      </c>
      <c r="D106" s="126" t="s">
        <v>399</v>
      </c>
      <c r="E106" s="127" t="s">
        <v>455</v>
      </c>
      <c r="F106" s="331" t="s">
        <v>1536</v>
      </c>
      <c r="G106" s="129" t="s">
        <v>457</v>
      </c>
      <c r="H106" s="130">
        <v>4</v>
      </c>
      <c r="I106" s="131"/>
      <c r="J106" s="132">
        <f t="shared" si="0"/>
        <v>0</v>
      </c>
      <c r="K106" s="128" t="s">
        <v>289</v>
      </c>
      <c r="L106" s="332"/>
      <c r="M106" s="333" t="s">
        <v>289</v>
      </c>
      <c r="N106" s="133" t="s">
        <v>309</v>
      </c>
      <c r="O106" s="255"/>
      <c r="P106" s="134">
        <f t="shared" si="1"/>
        <v>0</v>
      </c>
      <c r="Q106" s="134">
        <v>0</v>
      </c>
      <c r="R106" s="134">
        <f t="shared" si="2"/>
        <v>0</v>
      </c>
      <c r="S106" s="134">
        <v>0</v>
      </c>
      <c r="T106" s="135">
        <f t="shared" si="3"/>
        <v>0</v>
      </c>
      <c r="AR106" s="306" t="s">
        <v>402</v>
      </c>
      <c r="AT106" s="306" t="s">
        <v>399</v>
      </c>
      <c r="AU106" s="306" t="s">
        <v>348</v>
      </c>
      <c r="AY106" s="306" t="s">
        <v>396</v>
      </c>
      <c r="BE106" s="334">
        <f t="shared" si="4"/>
        <v>0</v>
      </c>
      <c r="BF106" s="334">
        <f t="shared" si="5"/>
        <v>0</v>
      </c>
      <c r="BG106" s="334">
        <f t="shared" si="6"/>
        <v>0</v>
      </c>
      <c r="BH106" s="334">
        <f t="shared" si="7"/>
        <v>0</v>
      </c>
      <c r="BI106" s="334">
        <f t="shared" si="8"/>
        <v>0</v>
      </c>
      <c r="BJ106" s="306" t="s">
        <v>346</v>
      </c>
      <c r="BK106" s="334">
        <f t="shared" si="9"/>
        <v>0</v>
      </c>
      <c r="BL106" s="306" t="s">
        <v>403</v>
      </c>
      <c r="BM106" s="306" t="s">
        <v>458</v>
      </c>
    </row>
    <row r="107" spans="2:65" s="253" customFormat="1" ht="22.5" customHeight="1">
      <c r="B107" s="15"/>
      <c r="C107" s="126" t="s">
        <v>459</v>
      </c>
      <c r="D107" s="126" t="s">
        <v>399</v>
      </c>
      <c r="E107" s="127" t="s">
        <v>460</v>
      </c>
      <c r="F107" s="331" t="s">
        <v>461</v>
      </c>
      <c r="G107" s="129" t="s">
        <v>401</v>
      </c>
      <c r="H107" s="130">
        <v>3</v>
      </c>
      <c r="I107" s="131"/>
      <c r="J107" s="132">
        <f t="shared" si="0"/>
        <v>0</v>
      </c>
      <c r="K107" s="128" t="s">
        <v>289</v>
      </c>
      <c r="L107" s="332"/>
      <c r="M107" s="333" t="s">
        <v>289</v>
      </c>
      <c r="N107" s="133" t="s">
        <v>309</v>
      </c>
      <c r="O107" s="255"/>
      <c r="P107" s="134">
        <f t="shared" si="1"/>
        <v>0</v>
      </c>
      <c r="Q107" s="134">
        <v>0</v>
      </c>
      <c r="R107" s="134">
        <f t="shared" si="2"/>
        <v>0</v>
      </c>
      <c r="S107" s="134">
        <v>0</v>
      </c>
      <c r="T107" s="135">
        <f t="shared" si="3"/>
        <v>0</v>
      </c>
      <c r="AR107" s="306" t="s">
        <v>402</v>
      </c>
      <c r="AT107" s="306" t="s">
        <v>399</v>
      </c>
      <c r="AU107" s="306" t="s">
        <v>348</v>
      </c>
      <c r="AY107" s="306" t="s">
        <v>396</v>
      </c>
      <c r="BE107" s="334">
        <f t="shared" si="4"/>
        <v>0</v>
      </c>
      <c r="BF107" s="334">
        <f t="shared" si="5"/>
        <v>0</v>
      </c>
      <c r="BG107" s="334">
        <f t="shared" si="6"/>
        <v>0</v>
      </c>
      <c r="BH107" s="334">
        <f t="shared" si="7"/>
        <v>0</v>
      </c>
      <c r="BI107" s="334">
        <f t="shared" si="8"/>
        <v>0</v>
      </c>
      <c r="BJ107" s="306" t="s">
        <v>346</v>
      </c>
      <c r="BK107" s="334">
        <f t="shared" si="9"/>
        <v>0</v>
      </c>
      <c r="BL107" s="306" t="s">
        <v>403</v>
      </c>
      <c r="BM107" s="306" t="s">
        <v>462</v>
      </c>
    </row>
    <row r="108" spans="2:65" s="253" customFormat="1" ht="22.5" customHeight="1">
      <c r="B108" s="15"/>
      <c r="C108" s="126" t="s">
        <v>463</v>
      </c>
      <c r="D108" s="126" t="s">
        <v>399</v>
      </c>
      <c r="E108" s="127" t="s">
        <v>464</v>
      </c>
      <c r="F108" s="331" t="s">
        <v>465</v>
      </c>
      <c r="G108" s="129" t="s">
        <v>441</v>
      </c>
      <c r="H108" s="130">
        <v>60</v>
      </c>
      <c r="I108" s="131"/>
      <c r="J108" s="132">
        <f t="shared" si="0"/>
        <v>0</v>
      </c>
      <c r="K108" s="128" t="s">
        <v>289</v>
      </c>
      <c r="L108" s="332"/>
      <c r="M108" s="333" t="s">
        <v>289</v>
      </c>
      <c r="N108" s="133" t="s">
        <v>309</v>
      </c>
      <c r="O108" s="255"/>
      <c r="P108" s="134">
        <f t="shared" si="1"/>
        <v>0</v>
      </c>
      <c r="Q108" s="134">
        <v>0</v>
      </c>
      <c r="R108" s="134">
        <f t="shared" si="2"/>
        <v>0</v>
      </c>
      <c r="S108" s="134">
        <v>0</v>
      </c>
      <c r="T108" s="135">
        <f t="shared" si="3"/>
        <v>0</v>
      </c>
      <c r="AR108" s="306" t="s">
        <v>402</v>
      </c>
      <c r="AT108" s="306" t="s">
        <v>399</v>
      </c>
      <c r="AU108" s="306" t="s">
        <v>348</v>
      </c>
      <c r="AY108" s="306" t="s">
        <v>396</v>
      </c>
      <c r="BE108" s="334">
        <f t="shared" si="4"/>
        <v>0</v>
      </c>
      <c r="BF108" s="334">
        <f t="shared" si="5"/>
        <v>0</v>
      </c>
      <c r="BG108" s="334">
        <f t="shared" si="6"/>
        <v>0</v>
      </c>
      <c r="BH108" s="334">
        <f t="shared" si="7"/>
        <v>0</v>
      </c>
      <c r="BI108" s="334">
        <f t="shared" si="8"/>
        <v>0</v>
      </c>
      <c r="BJ108" s="306" t="s">
        <v>346</v>
      </c>
      <c r="BK108" s="334">
        <f t="shared" si="9"/>
        <v>0</v>
      </c>
      <c r="BL108" s="306" t="s">
        <v>403</v>
      </c>
      <c r="BM108" s="306" t="s">
        <v>466</v>
      </c>
    </row>
    <row r="109" spans="2:65" s="253" customFormat="1" ht="22.5" customHeight="1">
      <c r="B109" s="15"/>
      <c r="C109" s="126" t="s">
        <v>467</v>
      </c>
      <c r="D109" s="126" t="s">
        <v>399</v>
      </c>
      <c r="E109" s="127" t="s">
        <v>468</v>
      </c>
      <c r="F109" s="331" t="s">
        <v>469</v>
      </c>
      <c r="G109" s="129" t="s">
        <v>441</v>
      </c>
      <c r="H109" s="130">
        <v>12</v>
      </c>
      <c r="I109" s="131"/>
      <c r="J109" s="132">
        <f t="shared" si="0"/>
        <v>0</v>
      </c>
      <c r="K109" s="128" t="s">
        <v>289</v>
      </c>
      <c r="L109" s="332"/>
      <c r="M109" s="333" t="s">
        <v>289</v>
      </c>
      <c r="N109" s="133" t="s">
        <v>309</v>
      </c>
      <c r="O109" s="255"/>
      <c r="P109" s="134">
        <f t="shared" si="1"/>
        <v>0</v>
      </c>
      <c r="Q109" s="134">
        <v>0</v>
      </c>
      <c r="R109" s="134">
        <f t="shared" si="2"/>
        <v>0</v>
      </c>
      <c r="S109" s="134">
        <v>0</v>
      </c>
      <c r="T109" s="135">
        <f t="shared" si="3"/>
        <v>0</v>
      </c>
      <c r="AR109" s="306" t="s">
        <v>402</v>
      </c>
      <c r="AT109" s="306" t="s">
        <v>399</v>
      </c>
      <c r="AU109" s="306" t="s">
        <v>348</v>
      </c>
      <c r="AY109" s="306" t="s">
        <v>396</v>
      </c>
      <c r="BE109" s="334">
        <f t="shared" si="4"/>
        <v>0</v>
      </c>
      <c r="BF109" s="334">
        <f t="shared" si="5"/>
        <v>0</v>
      </c>
      <c r="BG109" s="334">
        <f t="shared" si="6"/>
        <v>0</v>
      </c>
      <c r="BH109" s="334">
        <f t="shared" si="7"/>
        <v>0</v>
      </c>
      <c r="BI109" s="334">
        <f t="shared" si="8"/>
        <v>0</v>
      </c>
      <c r="BJ109" s="306" t="s">
        <v>346</v>
      </c>
      <c r="BK109" s="334">
        <f t="shared" si="9"/>
        <v>0</v>
      </c>
      <c r="BL109" s="306" t="s">
        <v>403</v>
      </c>
      <c r="BM109" s="306" t="s">
        <v>470</v>
      </c>
    </row>
    <row r="110" spans="2:65" s="253" customFormat="1" ht="22.5" customHeight="1">
      <c r="B110" s="15"/>
      <c r="C110" s="126" t="s">
        <v>471</v>
      </c>
      <c r="D110" s="126" t="s">
        <v>399</v>
      </c>
      <c r="E110" s="127" t="s">
        <v>472</v>
      </c>
      <c r="F110" s="331" t="s">
        <v>473</v>
      </c>
      <c r="G110" s="129" t="s">
        <v>457</v>
      </c>
      <c r="H110" s="130">
        <v>75</v>
      </c>
      <c r="I110" s="131"/>
      <c r="J110" s="132">
        <f t="shared" si="0"/>
        <v>0</v>
      </c>
      <c r="K110" s="128" t="s">
        <v>289</v>
      </c>
      <c r="L110" s="332"/>
      <c r="M110" s="333" t="s">
        <v>289</v>
      </c>
      <c r="N110" s="133" t="s">
        <v>309</v>
      </c>
      <c r="O110" s="255"/>
      <c r="P110" s="134">
        <f t="shared" si="1"/>
        <v>0</v>
      </c>
      <c r="Q110" s="134">
        <v>0</v>
      </c>
      <c r="R110" s="134">
        <f t="shared" si="2"/>
        <v>0</v>
      </c>
      <c r="S110" s="134">
        <v>0</v>
      </c>
      <c r="T110" s="135">
        <f t="shared" si="3"/>
        <v>0</v>
      </c>
      <c r="AR110" s="306" t="s">
        <v>402</v>
      </c>
      <c r="AT110" s="306" t="s">
        <v>399</v>
      </c>
      <c r="AU110" s="306" t="s">
        <v>348</v>
      </c>
      <c r="AY110" s="306" t="s">
        <v>396</v>
      </c>
      <c r="BE110" s="334">
        <f t="shared" si="4"/>
        <v>0</v>
      </c>
      <c r="BF110" s="334">
        <f t="shared" si="5"/>
        <v>0</v>
      </c>
      <c r="BG110" s="334">
        <f t="shared" si="6"/>
        <v>0</v>
      </c>
      <c r="BH110" s="334">
        <f t="shared" si="7"/>
        <v>0</v>
      </c>
      <c r="BI110" s="334">
        <f t="shared" si="8"/>
        <v>0</v>
      </c>
      <c r="BJ110" s="306" t="s">
        <v>346</v>
      </c>
      <c r="BK110" s="334">
        <f t="shared" si="9"/>
        <v>0</v>
      </c>
      <c r="BL110" s="306" t="s">
        <v>403</v>
      </c>
      <c r="BM110" s="306" t="s">
        <v>474</v>
      </c>
    </row>
    <row r="111" spans="2:65" s="253" customFormat="1" ht="22.5" customHeight="1">
      <c r="B111" s="15"/>
      <c r="C111" s="126" t="s">
        <v>475</v>
      </c>
      <c r="D111" s="126" t="s">
        <v>399</v>
      </c>
      <c r="E111" s="127" t="s">
        <v>476</v>
      </c>
      <c r="F111" s="331" t="s">
        <v>477</v>
      </c>
      <c r="G111" s="129" t="s">
        <v>401</v>
      </c>
      <c r="H111" s="130">
        <v>1</v>
      </c>
      <c r="I111" s="131"/>
      <c r="J111" s="132">
        <f t="shared" si="0"/>
        <v>0</v>
      </c>
      <c r="K111" s="128" t="s">
        <v>289</v>
      </c>
      <c r="L111" s="332"/>
      <c r="M111" s="333" t="s">
        <v>289</v>
      </c>
      <c r="N111" s="133" t="s">
        <v>309</v>
      </c>
      <c r="O111" s="255"/>
      <c r="P111" s="134">
        <f t="shared" si="1"/>
        <v>0</v>
      </c>
      <c r="Q111" s="134">
        <v>0</v>
      </c>
      <c r="R111" s="134">
        <f t="shared" si="2"/>
        <v>0</v>
      </c>
      <c r="S111" s="134">
        <v>0</v>
      </c>
      <c r="T111" s="135">
        <f t="shared" si="3"/>
        <v>0</v>
      </c>
      <c r="AR111" s="306" t="s">
        <v>402</v>
      </c>
      <c r="AT111" s="306" t="s">
        <v>399</v>
      </c>
      <c r="AU111" s="306" t="s">
        <v>348</v>
      </c>
      <c r="AY111" s="306" t="s">
        <v>396</v>
      </c>
      <c r="BE111" s="334">
        <f t="shared" si="4"/>
        <v>0</v>
      </c>
      <c r="BF111" s="334">
        <f t="shared" si="5"/>
        <v>0</v>
      </c>
      <c r="BG111" s="334">
        <f t="shared" si="6"/>
        <v>0</v>
      </c>
      <c r="BH111" s="334">
        <f t="shared" si="7"/>
        <v>0</v>
      </c>
      <c r="BI111" s="334">
        <f t="shared" si="8"/>
        <v>0</v>
      </c>
      <c r="BJ111" s="306" t="s">
        <v>346</v>
      </c>
      <c r="BK111" s="334">
        <f t="shared" si="9"/>
        <v>0</v>
      </c>
      <c r="BL111" s="306" t="s">
        <v>403</v>
      </c>
      <c r="BM111" s="306" t="s">
        <v>478</v>
      </c>
    </row>
    <row r="112" spans="2:65" s="253" customFormat="1" ht="22.5" customHeight="1">
      <c r="B112" s="15"/>
      <c r="C112" s="126" t="s">
        <v>479</v>
      </c>
      <c r="D112" s="126" t="s">
        <v>399</v>
      </c>
      <c r="E112" s="127" t="s">
        <v>480</v>
      </c>
      <c r="F112" s="331" t="s">
        <v>481</v>
      </c>
      <c r="G112" s="129" t="s">
        <v>401</v>
      </c>
      <c r="H112" s="130">
        <v>10</v>
      </c>
      <c r="I112" s="131"/>
      <c r="J112" s="132">
        <f t="shared" si="0"/>
        <v>0</v>
      </c>
      <c r="K112" s="128" t="s">
        <v>289</v>
      </c>
      <c r="L112" s="332"/>
      <c r="M112" s="333" t="s">
        <v>289</v>
      </c>
      <c r="N112" s="133" t="s">
        <v>309</v>
      </c>
      <c r="O112" s="255"/>
      <c r="P112" s="134">
        <f t="shared" si="1"/>
        <v>0</v>
      </c>
      <c r="Q112" s="134">
        <v>0</v>
      </c>
      <c r="R112" s="134">
        <f t="shared" si="2"/>
        <v>0</v>
      </c>
      <c r="S112" s="134">
        <v>0</v>
      </c>
      <c r="T112" s="135">
        <f t="shared" si="3"/>
        <v>0</v>
      </c>
      <c r="AR112" s="306" t="s">
        <v>402</v>
      </c>
      <c r="AT112" s="306" t="s">
        <v>399</v>
      </c>
      <c r="AU112" s="306" t="s">
        <v>348</v>
      </c>
      <c r="AY112" s="306" t="s">
        <v>396</v>
      </c>
      <c r="BE112" s="334">
        <f t="shared" si="4"/>
        <v>0</v>
      </c>
      <c r="BF112" s="334">
        <f t="shared" si="5"/>
        <v>0</v>
      </c>
      <c r="BG112" s="334">
        <f t="shared" si="6"/>
        <v>0</v>
      </c>
      <c r="BH112" s="334">
        <f t="shared" si="7"/>
        <v>0</v>
      </c>
      <c r="BI112" s="334">
        <f t="shared" si="8"/>
        <v>0</v>
      </c>
      <c r="BJ112" s="306" t="s">
        <v>346</v>
      </c>
      <c r="BK112" s="334">
        <f t="shared" si="9"/>
        <v>0</v>
      </c>
      <c r="BL112" s="306" t="s">
        <v>403</v>
      </c>
      <c r="BM112" s="306" t="s">
        <v>482</v>
      </c>
    </row>
    <row r="113" spans="2:65" s="114" customFormat="1" ht="29.85" customHeight="1">
      <c r="B113" s="113"/>
      <c r="D113" s="123" t="s">
        <v>337</v>
      </c>
      <c r="E113" s="124" t="s">
        <v>483</v>
      </c>
      <c r="F113" s="335"/>
      <c r="I113" s="117"/>
      <c r="J113" s="125">
        <f>BK113</f>
        <v>0</v>
      </c>
      <c r="L113" s="113"/>
      <c r="M113" s="119"/>
      <c r="N113" s="120"/>
      <c r="O113" s="120"/>
      <c r="P113" s="121">
        <f>SUM(P114:P127)</f>
        <v>0</v>
      </c>
      <c r="Q113" s="120"/>
      <c r="R113" s="121">
        <f>SUM(R114:R127)</f>
        <v>0</v>
      </c>
      <c r="S113" s="120"/>
      <c r="T113" s="122">
        <f>SUM(T114:T127)</f>
        <v>0</v>
      </c>
      <c r="AR113" s="115" t="s">
        <v>348</v>
      </c>
      <c r="AT113" s="329" t="s">
        <v>337</v>
      </c>
      <c r="AU113" s="329" t="s">
        <v>346</v>
      </c>
      <c r="AY113" s="115" t="s">
        <v>396</v>
      </c>
      <c r="BK113" s="330">
        <f>SUM(BK114:BK127)</f>
        <v>0</v>
      </c>
    </row>
    <row r="114" spans="2:65" s="253" customFormat="1" ht="22.5" customHeight="1">
      <c r="B114" s="15"/>
      <c r="C114" s="126" t="s">
        <v>484</v>
      </c>
      <c r="D114" s="126" t="s">
        <v>399</v>
      </c>
      <c r="E114" s="127" t="s">
        <v>485</v>
      </c>
      <c r="F114" s="331" t="s">
        <v>1537</v>
      </c>
      <c r="G114" s="129" t="s">
        <v>401</v>
      </c>
      <c r="H114" s="130">
        <v>1</v>
      </c>
      <c r="I114" s="131"/>
      <c r="J114" s="132">
        <f t="shared" ref="J114:J127" si="10">ROUND(I114*H114,2)</f>
        <v>0</v>
      </c>
      <c r="K114" s="128" t="s">
        <v>289</v>
      </c>
      <c r="L114" s="332"/>
      <c r="M114" s="333" t="s">
        <v>289</v>
      </c>
      <c r="N114" s="133" t="s">
        <v>309</v>
      </c>
      <c r="O114" s="255"/>
      <c r="P114" s="134">
        <f t="shared" ref="P114:P127" si="11">O114*H114</f>
        <v>0</v>
      </c>
      <c r="Q114" s="134">
        <v>0</v>
      </c>
      <c r="R114" s="134">
        <f t="shared" ref="R114:R127" si="12">Q114*H114</f>
        <v>0</v>
      </c>
      <c r="S114" s="134">
        <v>0</v>
      </c>
      <c r="T114" s="135">
        <f t="shared" ref="T114:T127" si="13">S114*H114</f>
        <v>0</v>
      </c>
      <c r="AR114" s="306" t="s">
        <v>486</v>
      </c>
      <c r="AT114" s="306" t="s">
        <v>399</v>
      </c>
      <c r="AU114" s="306" t="s">
        <v>348</v>
      </c>
      <c r="AY114" s="306" t="s">
        <v>396</v>
      </c>
      <c r="BE114" s="334">
        <f t="shared" ref="BE114:BE127" si="14">IF(N114="základní",J114,0)</f>
        <v>0</v>
      </c>
      <c r="BF114" s="334">
        <f t="shared" ref="BF114:BF127" si="15">IF(N114="snížená",J114,0)</f>
        <v>0</v>
      </c>
      <c r="BG114" s="334">
        <f t="shared" ref="BG114:BG127" si="16">IF(N114="zákl. přenesená",J114,0)</f>
        <v>0</v>
      </c>
      <c r="BH114" s="334">
        <f t="shared" ref="BH114:BH127" si="17">IF(N114="sníž. přenesená",J114,0)</f>
        <v>0</v>
      </c>
      <c r="BI114" s="334">
        <f t="shared" ref="BI114:BI127" si="18">IF(N114="nulová",J114,0)</f>
        <v>0</v>
      </c>
      <c r="BJ114" s="306" t="s">
        <v>346</v>
      </c>
      <c r="BK114" s="334">
        <f t="shared" ref="BK114:BK127" si="19">ROUND(I114*H114,2)</f>
        <v>0</v>
      </c>
      <c r="BL114" s="306" t="s">
        <v>435</v>
      </c>
      <c r="BM114" s="306" t="s">
        <v>487</v>
      </c>
    </row>
    <row r="115" spans="2:65" s="253" customFormat="1" ht="22.5" customHeight="1">
      <c r="B115" s="15"/>
      <c r="C115" s="126" t="s">
        <v>488</v>
      </c>
      <c r="D115" s="126" t="s">
        <v>399</v>
      </c>
      <c r="E115" s="127" t="s">
        <v>485</v>
      </c>
      <c r="F115" s="331" t="s">
        <v>1537</v>
      </c>
      <c r="G115" s="129" t="s">
        <v>401</v>
      </c>
      <c r="H115" s="130">
        <v>1</v>
      </c>
      <c r="I115" s="131"/>
      <c r="J115" s="132">
        <f t="shared" si="10"/>
        <v>0</v>
      </c>
      <c r="K115" s="128" t="s">
        <v>289</v>
      </c>
      <c r="L115" s="332"/>
      <c r="M115" s="333" t="s">
        <v>289</v>
      </c>
      <c r="N115" s="133" t="s">
        <v>309</v>
      </c>
      <c r="O115" s="255"/>
      <c r="P115" s="134">
        <f t="shared" si="11"/>
        <v>0</v>
      </c>
      <c r="Q115" s="134">
        <v>0</v>
      </c>
      <c r="R115" s="134">
        <f t="shared" si="12"/>
        <v>0</v>
      </c>
      <c r="S115" s="134">
        <v>0</v>
      </c>
      <c r="T115" s="135">
        <f t="shared" si="13"/>
        <v>0</v>
      </c>
      <c r="AR115" s="306" t="s">
        <v>486</v>
      </c>
      <c r="AT115" s="306" t="s">
        <v>399</v>
      </c>
      <c r="AU115" s="306" t="s">
        <v>348</v>
      </c>
      <c r="AY115" s="306" t="s">
        <v>396</v>
      </c>
      <c r="BE115" s="334">
        <f t="shared" si="14"/>
        <v>0</v>
      </c>
      <c r="BF115" s="334">
        <f t="shared" si="15"/>
        <v>0</v>
      </c>
      <c r="BG115" s="334">
        <f t="shared" si="16"/>
        <v>0</v>
      </c>
      <c r="BH115" s="334">
        <f t="shared" si="17"/>
        <v>0</v>
      </c>
      <c r="BI115" s="334">
        <f t="shared" si="18"/>
        <v>0</v>
      </c>
      <c r="BJ115" s="306" t="s">
        <v>346</v>
      </c>
      <c r="BK115" s="334">
        <f t="shared" si="19"/>
        <v>0</v>
      </c>
      <c r="BL115" s="306" t="s">
        <v>435</v>
      </c>
      <c r="BM115" s="306" t="s">
        <v>489</v>
      </c>
    </row>
    <row r="116" spans="2:65" s="253" customFormat="1" ht="22.5" customHeight="1">
      <c r="B116" s="15"/>
      <c r="C116" s="126" t="s">
        <v>490</v>
      </c>
      <c r="D116" s="126" t="s">
        <v>399</v>
      </c>
      <c r="E116" s="127" t="s">
        <v>416</v>
      </c>
      <c r="F116" s="331" t="s">
        <v>417</v>
      </c>
      <c r="G116" s="129" t="s">
        <v>401</v>
      </c>
      <c r="H116" s="130">
        <v>2</v>
      </c>
      <c r="I116" s="131"/>
      <c r="J116" s="132">
        <f t="shared" si="10"/>
        <v>0</v>
      </c>
      <c r="K116" s="128" t="s">
        <v>289</v>
      </c>
      <c r="L116" s="332"/>
      <c r="M116" s="333" t="s">
        <v>289</v>
      </c>
      <c r="N116" s="133" t="s">
        <v>309</v>
      </c>
      <c r="O116" s="255"/>
      <c r="P116" s="134">
        <f t="shared" si="11"/>
        <v>0</v>
      </c>
      <c r="Q116" s="134">
        <v>0</v>
      </c>
      <c r="R116" s="134">
        <f t="shared" si="12"/>
        <v>0</v>
      </c>
      <c r="S116" s="134">
        <v>0</v>
      </c>
      <c r="T116" s="135">
        <f t="shared" si="13"/>
        <v>0</v>
      </c>
      <c r="AR116" s="306" t="s">
        <v>486</v>
      </c>
      <c r="AT116" s="306" t="s">
        <v>399</v>
      </c>
      <c r="AU116" s="306" t="s">
        <v>348</v>
      </c>
      <c r="AY116" s="306" t="s">
        <v>396</v>
      </c>
      <c r="BE116" s="334">
        <f t="shared" si="14"/>
        <v>0</v>
      </c>
      <c r="BF116" s="334">
        <f t="shared" si="15"/>
        <v>0</v>
      </c>
      <c r="BG116" s="334">
        <f t="shared" si="16"/>
        <v>0</v>
      </c>
      <c r="BH116" s="334">
        <f t="shared" si="17"/>
        <v>0</v>
      </c>
      <c r="BI116" s="334">
        <f t="shared" si="18"/>
        <v>0</v>
      </c>
      <c r="BJ116" s="306" t="s">
        <v>346</v>
      </c>
      <c r="BK116" s="334">
        <f t="shared" si="19"/>
        <v>0</v>
      </c>
      <c r="BL116" s="306" t="s">
        <v>435</v>
      </c>
      <c r="BM116" s="306" t="s">
        <v>491</v>
      </c>
    </row>
    <row r="117" spans="2:65" s="253" customFormat="1" ht="22.5" customHeight="1">
      <c r="B117" s="15"/>
      <c r="C117" s="126" t="s">
        <v>492</v>
      </c>
      <c r="D117" s="126" t="s">
        <v>399</v>
      </c>
      <c r="E117" s="127" t="s">
        <v>493</v>
      </c>
      <c r="F117" s="331" t="s">
        <v>1538</v>
      </c>
      <c r="G117" s="129" t="s">
        <v>401</v>
      </c>
      <c r="H117" s="130">
        <v>1</v>
      </c>
      <c r="I117" s="131"/>
      <c r="J117" s="132">
        <f t="shared" si="10"/>
        <v>0</v>
      </c>
      <c r="K117" s="128" t="s">
        <v>289</v>
      </c>
      <c r="L117" s="332"/>
      <c r="M117" s="333" t="s">
        <v>289</v>
      </c>
      <c r="N117" s="133" t="s">
        <v>309</v>
      </c>
      <c r="O117" s="255"/>
      <c r="P117" s="134">
        <f t="shared" si="11"/>
        <v>0</v>
      </c>
      <c r="Q117" s="134">
        <v>0</v>
      </c>
      <c r="R117" s="134">
        <f t="shared" si="12"/>
        <v>0</v>
      </c>
      <c r="S117" s="134">
        <v>0</v>
      </c>
      <c r="T117" s="135">
        <f t="shared" si="13"/>
        <v>0</v>
      </c>
      <c r="AR117" s="306" t="s">
        <v>486</v>
      </c>
      <c r="AT117" s="306" t="s">
        <v>399</v>
      </c>
      <c r="AU117" s="306" t="s">
        <v>348</v>
      </c>
      <c r="AY117" s="306" t="s">
        <v>396</v>
      </c>
      <c r="BE117" s="334">
        <f t="shared" si="14"/>
        <v>0</v>
      </c>
      <c r="BF117" s="334">
        <f t="shared" si="15"/>
        <v>0</v>
      </c>
      <c r="BG117" s="334">
        <f t="shared" si="16"/>
        <v>0</v>
      </c>
      <c r="BH117" s="334">
        <f t="shared" si="17"/>
        <v>0</v>
      </c>
      <c r="BI117" s="334">
        <f t="shared" si="18"/>
        <v>0</v>
      </c>
      <c r="BJ117" s="306" t="s">
        <v>346</v>
      </c>
      <c r="BK117" s="334">
        <f t="shared" si="19"/>
        <v>0</v>
      </c>
      <c r="BL117" s="306" t="s">
        <v>435</v>
      </c>
      <c r="BM117" s="306" t="s">
        <v>494</v>
      </c>
    </row>
    <row r="118" spans="2:65" s="253" customFormat="1" ht="22.5" customHeight="1">
      <c r="B118" s="15"/>
      <c r="C118" s="126" t="s">
        <v>486</v>
      </c>
      <c r="D118" s="126" t="s">
        <v>399</v>
      </c>
      <c r="E118" s="127" t="s">
        <v>493</v>
      </c>
      <c r="F118" s="331" t="s">
        <v>1539</v>
      </c>
      <c r="G118" s="129" t="s">
        <v>401</v>
      </c>
      <c r="H118" s="130">
        <v>1</v>
      </c>
      <c r="I118" s="131"/>
      <c r="J118" s="132">
        <f t="shared" si="10"/>
        <v>0</v>
      </c>
      <c r="K118" s="128" t="s">
        <v>289</v>
      </c>
      <c r="L118" s="332"/>
      <c r="M118" s="333" t="s">
        <v>289</v>
      </c>
      <c r="N118" s="133" t="s">
        <v>309</v>
      </c>
      <c r="O118" s="255"/>
      <c r="P118" s="134">
        <f t="shared" si="11"/>
        <v>0</v>
      </c>
      <c r="Q118" s="134">
        <v>0</v>
      </c>
      <c r="R118" s="134">
        <f t="shared" si="12"/>
        <v>0</v>
      </c>
      <c r="S118" s="134">
        <v>0</v>
      </c>
      <c r="T118" s="135">
        <f t="shared" si="13"/>
        <v>0</v>
      </c>
      <c r="AR118" s="306" t="s">
        <v>486</v>
      </c>
      <c r="AT118" s="306" t="s">
        <v>399</v>
      </c>
      <c r="AU118" s="306" t="s">
        <v>348</v>
      </c>
      <c r="AY118" s="306" t="s">
        <v>396</v>
      </c>
      <c r="BE118" s="334">
        <f t="shared" si="14"/>
        <v>0</v>
      </c>
      <c r="BF118" s="334">
        <f t="shared" si="15"/>
        <v>0</v>
      </c>
      <c r="BG118" s="334">
        <f t="shared" si="16"/>
        <v>0</v>
      </c>
      <c r="BH118" s="334">
        <f t="shared" si="17"/>
        <v>0</v>
      </c>
      <c r="BI118" s="334">
        <f t="shared" si="18"/>
        <v>0</v>
      </c>
      <c r="BJ118" s="306" t="s">
        <v>346</v>
      </c>
      <c r="BK118" s="334">
        <f t="shared" si="19"/>
        <v>0</v>
      </c>
      <c r="BL118" s="306" t="s">
        <v>435</v>
      </c>
      <c r="BM118" s="306" t="s">
        <v>495</v>
      </c>
    </row>
    <row r="119" spans="2:65" s="253" customFormat="1" ht="22.5" customHeight="1">
      <c r="B119" s="15"/>
      <c r="C119" s="126" t="s">
        <v>496</v>
      </c>
      <c r="D119" s="126" t="s">
        <v>399</v>
      </c>
      <c r="E119" s="127" t="s">
        <v>497</v>
      </c>
      <c r="F119" s="331" t="s">
        <v>440</v>
      </c>
      <c r="G119" s="129" t="s">
        <v>441</v>
      </c>
      <c r="H119" s="130">
        <v>70</v>
      </c>
      <c r="I119" s="131"/>
      <c r="J119" s="132">
        <f t="shared" si="10"/>
        <v>0</v>
      </c>
      <c r="K119" s="128" t="s">
        <v>289</v>
      </c>
      <c r="L119" s="332"/>
      <c r="M119" s="333" t="s">
        <v>289</v>
      </c>
      <c r="N119" s="133" t="s">
        <v>309</v>
      </c>
      <c r="O119" s="255"/>
      <c r="P119" s="134">
        <f t="shared" si="11"/>
        <v>0</v>
      </c>
      <c r="Q119" s="134">
        <v>0</v>
      </c>
      <c r="R119" s="134">
        <f t="shared" si="12"/>
        <v>0</v>
      </c>
      <c r="S119" s="134">
        <v>0</v>
      </c>
      <c r="T119" s="135">
        <f t="shared" si="13"/>
        <v>0</v>
      </c>
      <c r="AR119" s="306" t="s">
        <v>486</v>
      </c>
      <c r="AT119" s="306" t="s">
        <v>399</v>
      </c>
      <c r="AU119" s="306" t="s">
        <v>348</v>
      </c>
      <c r="AY119" s="306" t="s">
        <v>396</v>
      </c>
      <c r="BE119" s="334">
        <f t="shared" si="14"/>
        <v>0</v>
      </c>
      <c r="BF119" s="334">
        <f t="shared" si="15"/>
        <v>0</v>
      </c>
      <c r="BG119" s="334">
        <f t="shared" si="16"/>
        <v>0</v>
      </c>
      <c r="BH119" s="334">
        <f t="shared" si="17"/>
        <v>0</v>
      </c>
      <c r="BI119" s="334">
        <f t="shared" si="18"/>
        <v>0</v>
      </c>
      <c r="BJ119" s="306" t="s">
        <v>346</v>
      </c>
      <c r="BK119" s="334">
        <f t="shared" si="19"/>
        <v>0</v>
      </c>
      <c r="BL119" s="306" t="s">
        <v>435</v>
      </c>
      <c r="BM119" s="306" t="s">
        <v>498</v>
      </c>
    </row>
    <row r="120" spans="2:65" s="253" customFormat="1" ht="22.5" customHeight="1">
      <c r="B120" s="15"/>
      <c r="C120" s="126" t="s">
        <v>499</v>
      </c>
      <c r="D120" s="126" t="s">
        <v>399</v>
      </c>
      <c r="E120" s="127" t="s">
        <v>452</v>
      </c>
      <c r="F120" s="331" t="s">
        <v>453</v>
      </c>
      <c r="G120" s="129" t="s">
        <v>441</v>
      </c>
      <c r="H120" s="130">
        <v>5</v>
      </c>
      <c r="I120" s="131"/>
      <c r="J120" s="132">
        <f t="shared" si="10"/>
        <v>0</v>
      </c>
      <c r="K120" s="128" t="s">
        <v>289</v>
      </c>
      <c r="L120" s="332"/>
      <c r="M120" s="333" t="s">
        <v>289</v>
      </c>
      <c r="N120" s="133" t="s">
        <v>309</v>
      </c>
      <c r="O120" s="255"/>
      <c r="P120" s="134">
        <f t="shared" si="11"/>
        <v>0</v>
      </c>
      <c r="Q120" s="134">
        <v>0</v>
      </c>
      <c r="R120" s="134">
        <f t="shared" si="12"/>
        <v>0</v>
      </c>
      <c r="S120" s="134">
        <v>0</v>
      </c>
      <c r="T120" s="135">
        <f t="shared" si="13"/>
        <v>0</v>
      </c>
      <c r="AR120" s="306" t="s">
        <v>486</v>
      </c>
      <c r="AT120" s="306" t="s">
        <v>399</v>
      </c>
      <c r="AU120" s="306" t="s">
        <v>348</v>
      </c>
      <c r="AY120" s="306" t="s">
        <v>396</v>
      </c>
      <c r="BE120" s="334">
        <f t="shared" si="14"/>
        <v>0</v>
      </c>
      <c r="BF120" s="334">
        <f t="shared" si="15"/>
        <v>0</v>
      </c>
      <c r="BG120" s="334">
        <f t="shared" si="16"/>
        <v>0</v>
      </c>
      <c r="BH120" s="334">
        <f t="shared" si="17"/>
        <v>0</v>
      </c>
      <c r="BI120" s="334">
        <f t="shared" si="18"/>
        <v>0</v>
      </c>
      <c r="BJ120" s="306" t="s">
        <v>346</v>
      </c>
      <c r="BK120" s="334">
        <f t="shared" si="19"/>
        <v>0</v>
      </c>
      <c r="BL120" s="306" t="s">
        <v>435</v>
      </c>
      <c r="BM120" s="306" t="s">
        <v>500</v>
      </c>
    </row>
    <row r="121" spans="2:65" s="253" customFormat="1" ht="22.5" customHeight="1">
      <c r="B121" s="15"/>
      <c r="C121" s="126" t="s">
        <v>501</v>
      </c>
      <c r="D121" s="126" t="s">
        <v>399</v>
      </c>
      <c r="E121" s="127" t="s">
        <v>448</v>
      </c>
      <c r="F121" s="331" t="s">
        <v>449</v>
      </c>
      <c r="G121" s="129" t="s">
        <v>441</v>
      </c>
      <c r="H121" s="130">
        <v>12</v>
      </c>
      <c r="I121" s="131"/>
      <c r="J121" s="132">
        <f t="shared" si="10"/>
        <v>0</v>
      </c>
      <c r="K121" s="128" t="s">
        <v>289</v>
      </c>
      <c r="L121" s="332"/>
      <c r="M121" s="333" t="s">
        <v>289</v>
      </c>
      <c r="N121" s="133" t="s">
        <v>309</v>
      </c>
      <c r="O121" s="255"/>
      <c r="P121" s="134">
        <f t="shared" si="11"/>
        <v>0</v>
      </c>
      <c r="Q121" s="134">
        <v>0</v>
      </c>
      <c r="R121" s="134">
        <f t="shared" si="12"/>
        <v>0</v>
      </c>
      <c r="S121" s="134">
        <v>0</v>
      </c>
      <c r="T121" s="135">
        <f t="shared" si="13"/>
        <v>0</v>
      </c>
      <c r="AR121" s="306" t="s">
        <v>486</v>
      </c>
      <c r="AT121" s="306" t="s">
        <v>399</v>
      </c>
      <c r="AU121" s="306" t="s">
        <v>348</v>
      </c>
      <c r="AY121" s="306" t="s">
        <v>396</v>
      </c>
      <c r="BE121" s="334">
        <f t="shared" si="14"/>
        <v>0</v>
      </c>
      <c r="BF121" s="334">
        <f t="shared" si="15"/>
        <v>0</v>
      </c>
      <c r="BG121" s="334">
        <f t="shared" si="16"/>
        <v>0</v>
      </c>
      <c r="BH121" s="334">
        <f t="shared" si="17"/>
        <v>0</v>
      </c>
      <c r="BI121" s="334">
        <f t="shared" si="18"/>
        <v>0</v>
      </c>
      <c r="BJ121" s="306" t="s">
        <v>346</v>
      </c>
      <c r="BK121" s="334">
        <f t="shared" si="19"/>
        <v>0</v>
      </c>
      <c r="BL121" s="306" t="s">
        <v>435</v>
      </c>
      <c r="BM121" s="306" t="s">
        <v>502</v>
      </c>
    </row>
    <row r="122" spans="2:65" s="253" customFormat="1" ht="22.5" customHeight="1">
      <c r="B122" s="15"/>
      <c r="C122" s="126" t="s">
        <v>503</v>
      </c>
      <c r="D122" s="126" t="s">
        <v>399</v>
      </c>
      <c r="E122" s="127" t="s">
        <v>455</v>
      </c>
      <c r="F122" s="331" t="s">
        <v>1536</v>
      </c>
      <c r="G122" s="129" t="s">
        <v>457</v>
      </c>
      <c r="H122" s="130">
        <v>2</v>
      </c>
      <c r="I122" s="131"/>
      <c r="J122" s="132">
        <f t="shared" si="10"/>
        <v>0</v>
      </c>
      <c r="K122" s="128" t="s">
        <v>289</v>
      </c>
      <c r="L122" s="332"/>
      <c r="M122" s="333" t="s">
        <v>289</v>
      </c>
      <c r="N122" s="133" t="s">
        <v>309</v>
      </c>
      <c r="O122" s="255"/>
      <c r="P122" s="134">
        <f t="shared" si="11"/>
        <v>0</v>
      </c>
      <c r="Q122" s="134">
        <v>0</v>
      </c>
      <c r="R122" s="134">
        <f t="shared" si="12"/>
        <v>0</v>
      </c>
      <c r="S122" s="134">
        <v>0</v>
      </c>
      <c r="T122" s="135">
        <f t="shared" si="13"/>
        <v>0</v>
      </c>
      <c r="AR122" s="306" t="s">
        <v>486</v>
      </c>
      <c r="AT122" s="306" t="s">
        <v>399</v>
      </c>
      <c r="AU122" s="306" t="s">
        <v>348</v>
      </c>
      <c r="AY122" s="306" t="s">
        <v>396</v>
      </c>
      <c r="BE122" s="334">
        <f t="shared" si="14"/>
        <v>0</v>
      </c>
      <c r="BF122" s="334">
        <f t="shared" si="15"/>
        <v>0</v>
      </c>
      <c r="BG122" s="334">
        <f t="shared" si="16"/>
        <v>0</v>
      </c>
      <c r="BH122" s="334">
        <f t="shared" si="17"/>
        <v>0</v>
      </c>
      <c r="BI122" s="334">
        <f t="shared" si="18"/>
        <v>0</v>
      </c>
      <c r="BJ122" s="306" t="s">
        <v>346</v>
      </c>
      <c r="BK122" s="334">
        <f t="shared" si="19"/>
        <v>0</v>
      </c>
      <c r="BL122" s="306" t="s">
        <v>435</v>
      </c>
      <c r="BM122" s="306" t="s">
        <v>504</v>
      </c>
    </row>
    <row r="123" spans="2:65" s="253" customFormat="1" ht="22.5" customHeight="1">
      <c r="B123" s="15"/>
      <c r="C123" s="126" t="s">
        <v>505</v>
      </c>
      <c r="D123" s="126" t="s">
        <v>399</v>
      </c>
      <c r="E123" s="127" t="s">
        <v>460</v>
      </c>
      <c r="F123" s="331" t="s">
        <v>461</v>
      </c>
      <c r="G123" s="129" t="s">
        <v>401</v>
      </c>
      <c r="H123" s="130">
        <v>1</v>
      </c>
      <c r="I123" s="131"/>
      <c r="J123" s="132">
        <f t="shared" si="10"/>
        <v>0</v>
      </c>
      <c r="K123" s="128" t="s">
        <v>289</v>
      </c>
      <c r="L123" s="332"/>
      <c r="M123" s="333" t="s">
        <v>289</v>
      </c>
      <c r="N123" s="133" t="s">
        <v>309</v>
      </c>
      <c r="O123" s="255"/>
      <c r="P123" s="134">
        <f t="shared" si="11"/>
        <v>0</v>
      </c>
      <c r="Q123" s="134">
        <v>0</v>
      </c>
      <c r="R123" s="134">
        <f t="shared" si="12"/>
        <v>0</v>
      </c>
      <c r="S123" s="134">
        <v>0</v>
      </c>
      <c r="T123" s="135">
        <f t="shared" si="13"/>
        <v>0</v>
      </c>
      <c r="AR123" s="306" t="s">
        <v>486</v>
      </c>
      <c r="AT123" s="306" t="s">
        <v>399</v>
      </c>
      <c r="AU123" s="306" t="s">
        <v>348</v>
      </c>
      <c r="AY123" s="306" t="s">
        <v>396</v>
      </c>
      <c r="BE123" s="334">
        <f t="shared" si="14"/>
        <v>0</v>
      </c>
      <c r="BF123" s="334">
        <f t="shared" si="15"/>
        <v>0</v>
      </c>
      <c r="BG123" s="334">
        <f t="shared" si="16"/>
        <v>0</v>
      </c>
      <c r="BH123" s="334">
        <f t="shared" si="17"/>
        <v>0</v>
      </c>
      <c r="BI123" s="334">
        <f t="shared" si="18"/>
        <v>0</v>
      </c>
      <c r="BJ123" s="306" t="s">
        <v>346</v>
      </c>
      <c r="BK123" s="334">
        <f t="shared" si="19"/>
        <v>0</v>
      </c>
      <c r="BL123" s="306" t="s">
        <v>435</v>
      </c>
      <c r="BM123" s="306" t="s">
        <v>506</v>
      </c>
    </row>
    <row r="124" spans="2:65" s="253" customFormat="1" ht="22.5" customHeight="1">
      <c r="B124" s="15"/>
      <c r="C124" s="126" t="s">
        <v>507</v>
      </c>
      <c r="D124" s="126" t="s">
        <v>399</v>
      </c>
      <c r="E124" s="127" t="s">
        <v>464</v>
      </c>
      <c r="F124" s="331" t="s">
        <v>465</v>
      </c>
      <c r="G124" s="129" t="s">
        <v>441</v>
      </c>
      <c r="H124" s="130">
        <v>18</v>
      </c>
      <c r="I124" s="131"/>
      <c r="J124" s="132">
        <f t="shared" si="10"/>
        <v>0</v>
      </c>
      <c r="K124" s="128" t="s">
        <v>289</v>
      </c>
      <c r="L124" s="332"/>
      <c r="M124" s="333" t="s">
        <v>289</v>
      </c>
      <c r="N124" s="133" t="s">
        <v>309</v>
      </c>
      <c r="O124" s="255"/>
      <c r="P124" s="134">
        <f t="shared" si="11"/>
        <v>0</v>
      </c>
      <c r="Q124" s="134">
        <v>0</v>
      </c>
      <c r="R124" s="134">
        <f t="shared" si="12"/>
        <v>0</v>
      </c>
      <c r="S124" s="134">
        <v>0</v>
      </c>
      <c r="T124" s="135">
        <f t="shared" si="13"/>
        <v>0</v>
      </c>
      <c r="AR124" s="306" t="s">
        <v>486</v>
      </c>
      <c r="AT124" s="306" t="s">
        <v>399</v>
      </c>
      <c r="AU124" s="306" t="s">
        <v>348</v>
      </c>
      <c r="AY124" s="306" t="s">
        <v>396</v>
      </c>
      <c r="BE124" s="334">
        <f t="shared" si="14"/>
        <v>0</v>
      </c>
      <c r="BF124" s="334">
        <f t="shared" si="15"/>
        <v>0</v>
      </c>
      <c r="BG124" s="334">
        <f t="shared" si="16"/>
        <v>0</v>
      </c>
      <c r="BH124" s="334">
        <f t="shared" si="17"/>
        <v>0</v>
      </c>
      <c r="BI124" s="334">
        <f t="shared" si="18"/>
        <v>0</v>
      </c>
      <c r="BJ124" s="306" t="s">
        <v>346</v>
      </c>
      <c r="BK124" s="334">
        <f t="shared" si="19"/>
        <v>0</v>
      </c>
      <c r="BL124" s="306" t="s">
        <v>435</v>
      </c>
      <c r="BM124" s="306" t="s">
        <v>508</v>
      </c>
    </row>
    <row r="125" spans="2:65" s="253" customFormat="1" ht="22.5" customHeight="1">
      <c r="B125" s="15"/>
      <c r="C125" s="126" t="s">
        <v>509</v>
      </c>
      <c r="D125" s="126" t="s">
        <v>399</v>
      </c>
      <c r="E125" s="127" t="s">
        <v>472</v>
      </c>
      <c r="F125" s="331" t="s">
        <v>473</v>
      </c>
      <c r="G125" s="129" t="s">
        <v>457</v>
      </c>
      <c r="H125" s="130">
        <v>25</v>
      </c>
      <c r="I125" s="131"/>
      <c r="J125" s="132">
        <f t="shared" si="10"/>
        <v>0</v>
      </c>
      <c r="K125" s="128" t="s">
        <v>289</v>
      </c>
      <c r="L125" s="332"/>
      <c r="M125" s="333" t="s">
        <v>289</v>
      </c>
      <c r="N125" s="133" t="s">
        <v>309</v>
      </c>
      <c r="O125" s="255"/>
      <c r="P125" s="134">
        <f t="shared" si="11"/>
        <v>0</v>
      </c>
      <c r="Q125" s="134">
        <v>0</v>
      </c>
      <c r="R125" s="134">
        <f t="shared" si="12"/>
        <v>0</v>
      </c>
      <c r="S125" s="134">
        <v>0</v>
      </c>
      <c r="T125" s="135">
        <f t="shared" si="13"/>
        <v>0</v>
      </c>
      <c r="AR125" s="306" t="s">
        <v>486</v>
      </c>
      <c r="AT125" s="306" t="s">
        <v>399</v>
      </c>
      <c r="AU125" s="306" t="s">
        <v>348</v>
      </c>
      <c r="AY125" s="306" t="s">
        <v>396</v>
      </c>
      <c r="BE125" s="334">
        <f t="shared" si="14"/>
        <v>0</v>
      </c>
      <c r="BF125" s="334">
        <f t="shared" si="15"/>
        <v>0</v>
      </c>
      <c r="BG125" s="334">
        <f t="shared" si="16"/>
        <v>0</v>
      </c>
      <c r="BH125" s="334">
        <f t="shared" si="17"/>
        <v>0</v>
      </c>
      <c r="BI125" s="334">
        <f t="shared" si="18"/>
        <v>0</v>
      </c>
      <c r="BJ125" s="306" t="s">
        <v>346</v>
      </c>
      <c r="BK125" s="334">
        <f t="shared" si="19"/>
        <v>0</v>
      </c>
      <c r="BL125" s="306" t="s">
        <v>435</v>
      </c>
      <c r="BM125" s="306" t="s">
        <v>510</v>
      </c>
    </row>
    <row r="126" spans="2:65" s="253" customFormat="1" ht="22.5" customHeight="1">
      <c r="B126" s="15"/>
      <c r="C126" s="126" t="s">
        <v>511</v>
      </c>
      <c r="D126" s="126" t="s">
        <v>399</v>
      </c>
      <c r="E126" s="127" t="s">
        <v>476</v>
      </c>
      <c r="F126" s="331" t="s">
        <v>477</v>
      </c>
      <c r="G126" s="129" t="s">
        <v>401</v>
      </c>
      <c r="H126" s="130">
        <v>1</v>
      </c>
      <c r="I126" s="131"/>
      <c r="J126" s="132">
        <f t="shared" si="10"/>
        <v>0</v>
      </c>
      <c r="K126" s="128" t="s">
        <v>289</v>
      </c>
      <c r="L126" s="332"/>
      <c r="M126" s="333" t="s">
        <v>289</v>
      </c>
      <c r="N126" s="133" t="s">
        <v>309</v>
      </c>
      <c r="O126" s="255"/>
      <c r="P126" s="134">
        <f t="shared" si="11"/>
        <v>0</v>
      </c>
      <c r="Q126" s="134">
        <v>0</v>
      </c>
      <c r="R126" s="134">
        <f t="shared" si="12"/>
        <v>0</v>
      </c>
      <c r="S126" s="134">
        <v>0</v>
      </c>
      <c r="T126" s="135">
        <f t="shared" si="13"/>
        <v>0</v>
      </c>
      <c r="AR126" s="306" t="s">
        <v>486</v>
      </c>
      <c r="AT126" s="306" t="s">
        <v>399</v>
      </c>
      <c r="AU126" s="306" t="s">
        <v>348</v>
      </c>
      <c r="AY126" s="306" t="s">
        <v>396</v>
      </c>
      <c r="BE126" s="334">
        <f t="shared" si="14"/>
        <v>0</v>
      </c>
      <c r="BF126" s="334">
        <f t="shared" si="15"/>
        <v>0</v>
      </c>
      <c r="BG126" s="334">
        <f t="shared" si="16"/>
        <v>0</v>
      </c>
      <c r="BH126" s="334">
        <f t="shared" si="17"/>
        <v>0</v>
      </c>
      <c r="BI126" s="334">
        <f t="shared" si="18"/>
        <v>0</v>
      </c>
      <c r="BJ126" s="306" t="s">
        <v>346</v>
      </c>
      <c r="BK126" s="334">
        <f t="shared" si="19"/>
        <v>0</v>
      </c>
      <c r="BL126" s="306" t="s">
        <v>435</v>
      </c>
      <c r="BM126" s="306" t="s">
        <v>512</v>
      </c>
    </row>
    <row r="127" spans="2:65" s="253" customFormat="1" ht="22.5" customHeight="1">
      <c r="B127" s="15"/>
      <c r="C127" s="126" t="s">
        <v>513</v>
      </c>
      <c r="D127" s="126" t="s">
        <v>399</v>
      </c>
      <c r="E127" s="127" t="s">
        <v>480</v>
      </c>
      <c r="F127" s="331" t="s">
        <v>481</v>
      </c>
      <c r="G127" s="129" t="s">
        <v>401</v>
      </c>
      <c r="H127" s="130">
        <v>10</v>
      </c>
      <c r="I127" s="131"/>
      <c r="J127" s="132">
        <f t="shared" si="10"/>
        <v>0</v>
      </c>
      <c r="K127" s="128" t="s">
        <v>289</v>
      </c>
      <c r="L127" s="332"/>
      <c r="M127" s="333" t="s">
        <v>289</v>
      </c>
      <c r="N127" s="133" t="s">
        <v>309</v>
      </c>
      <c r="O127" s="255"/>
      <c r="P127" s="134">
        <f t="shared" si="11"/>
        <v>0</v>
      </c>
      <c r="Q127" s="134">
        <v>0</v>
      </c>
      <c r="R127" s="134">
        <f t="shared" si="12"/>
        <v>0</v>
      </c>
      <c r="S127" s="134">
        <v>0</v>
      </c>
      <c r="T127" s="135">
        <f t="shared" si="13"/>
        <v>0</v>
      </c>
      <c r="AR127" s="306" t="s">
        <v>486</v>
      </c>
      <c r="AT127" s="306" t="s">
        <v>399</v>
      </c>
      <c r="AU127" s="306" t="s">
        <v>348</v>
      </c>
      <c r="AY127" s="306" t="s">
        <v>396</v>
      </c>
      <c r="BE127" s="334">
        <f t="shared" si="14"/>
        <v>0</v>
      </c>
      <c r="BF127" s="334">
        <f t="shared" si="15"/>
        <v>0</v>
      </c>
      <c r="BG127" s="334">
        <f t="shared" si="16"/>
        <v>0</v>
      </c>
      <c r="BH127" s="334">
        <f t="shared" si="17"/>
        <v>0</v>
      </c>
      <c r="BI127" s="334">
        <f t="shared" si="18"/>
        <v>0</v>
      </c>
      <c r="BJ127" s="306" t="s">
        <v>346</v>
      </c>
      <c r="BK127" s="334">
        <f t="shared" si="19"/>
        <v>0</v>
      </c>
      <c r="BL127" s="306" t="s">
        <v>435</v>
      </c>
      <c r="BM127" s="306" t="s">
        <v>514</v>
      </c>
    </row>
    <row r="128" spans="2:65" s="114" customFormat="1" ht="29.85" customHeight="1">
      <c r="B128" s="113"/>
      <c r="D128" s="123" t="s">
        <v>337</v>
      </c>
      <c r="E128" s="124" t="s">
        <v>515</v>
      </c>
      <c r="F128" s="335"/>
      <c r="I128" s="117"/>
      <c r="J128" s="125">
        <f>BK128</f>
        <v>0</v>
      </c>
      <c r="L128" s="113"/>
      <c r="M128" s="119"/>
      <c r="N128" s="120"/>
      <c r="O128" s="120"/>
      <c r="P128" s="121">
        <f>SUM(P129:P141)</f>
        <v>0</v>
      </c>
      <c r="Q128" s="120"/>
      <c r="R128" s="121">
        <f>SUM(R129:R141)</f>
        <v>0</v>
      </c>
      <c r="S128" s="120"/>
      <c r="T128" s="122">
        <f>SUM(T129:T141)</f>
        <v>0</v>
      </c>
      <c r="AR128" s="115" t="s">
        <v>348</v>
      </c>
      <c r="AT128" s="329" t="s">
        <v>337</v>
      </c>
      <c r="AU128" s="329" t="s">
        <v>346</v>
      </c>
      <c r="AY128" s="115" t="s">
        <v>396</v>
      </c>
      <c r="BK128" s="330">
        <f>SUM(BK129:BK141)</f>
        <v>0</v>
      </c>
    </row>
    <row r="129" spans="2:65" s="253" customFormat="1" ht="22.5" customHeight="1">
      <c r="B129" s="15"/>
      <c r="C129" s="126" t="s">
        <v>516</v>
      </c>
      <c r="D129" s="126" t="s">
        <v>399</v>
      </c>
      <c r="E129" s="127" t="s">
        <v>517</v>
      </c>
      <c r="F129" s="331" t="s">
        <v>1540</v>
      </c>
      <c r="G129" s="129" t="s">
        <v>401</v>
      </c>
      <c r="H129" s="130">
        <v>1</v>
      </c>
      <c r="I129" s="131"/>
      <c r="J129" s="132">
        <f t="shared" ref="J129:J141" si="20">ROUND(I129*H129,2)</f>
        <v>0</v>
      </c>
      <c r="K129" s="128" t="s">
        <v>289</v>
      </c>
      <c r="L129" s="332"/>
      <c r="M129" s="333" t="s">
        <v>289</v>
      </c>
      <c r="N129" s="133" t="s">
        <v>309</v>
      </c>
      <c r="O129" s="255"/>
      <c r="P129" s="134">
        <f t="shared" ref="P129:P141" si="21">O129*H129</f>
        <v>0</v>
      </c>
      <c r="Q129" s="134">
        <v>0</v>
      </c>
      <c r="R129" s="134">
        <f t="shared" ref="R129:R141" si="22">Q129*H129</f>
        <v>0</v>
      </c>
      <c r="S129" s="134">
        <v>0</v>
      </c>
      <c r="T129" s="135">
        <f t="shared" ref="T129:T141" si="23">S129*H129</f>
        <v>0</v>
      </c>
      <c r="AR129" s="306" t="s">
        <v>486</v>
      </c>
      <c r="AT129" s="306" t="s">
        <v>399</v>
      </c>
      <c r="AU129" s="306" t="s">
        <v>348</v>
      </c>
      <c r="AY129" s="306" t="s">
        <v>396</v>
      </c>
      <c r="BE129" s="334">
        <f t="shared" ref="BE129:BE141" si="24">IF(N129="základní",J129,0)</f>
        <v>0</v>
      </c>
      <c r="BF129" s="334">
        <f t="shared" ref="BF129:BF141" si="25">IF(N129="snížená",J129,0)</f>
        <v>0</v>
      </c>
      <c r="BG129" s="334">
        <f t="shared" ref="BG129:BG141" si="26">IF(N129="zákl. přenesená",J129,0)</f>
        <v>0</v>
      </c>
      <c r="BH129" s="334">
        <f t="shared" ref="BH129:BH141" si="27">IF(N129="sníž. přenesená",J129,0)</f>
        <v>0</v>
      </c>
      <c r="BI129" s="334">
        <f t="shared" ref="BI129:BI141" si="28">IF(N129="nulová",J129,0)</f>
        <v>0</v>
      </c>
      <c r="BJ129" s="306" t="s">
        <v>346</v>
      </c>
      <c r="BK129" s="334">
        <f t="shared" ref="BK129:BK141" si="29">ROUND(I129*H129,2)</f>
        <v>0</v>
      </c>
      <c r="BL129" s="306" t="s">
        <v>435</v>
      </c>
      <c r="BM129" s="306" t="s">
        <v>518</v>
      </c>
    </row>
    <row r="130" spans="2:65" s="253" customFormat="1" ht="22.5" customHeight="1">
      <c r="B130" s="15"/>
      <c r="C130" s="126" t="s">
        <v>519</v>
      </c>
      <c r="D130" s="126" t="s">
        <v>399</v>
      </c>
      <c r="E130" s="127" t="s">
        <v>517</v>
      </c>
      <c r="F130" s="331" t="s">
        <v>1540</v>
      </c>
      <c r="G130" s="129" t="s">
        <v>401</v>
      </c>
      <c r="H130" s="130">
        <v>1</v>
      </c>
      <c r="I130" s="131"/>
      <c r="J130" s="132">
        <f t="shared" si="20"/>
        <v>0</v>
      </c>
      <c r="K130" s="128" t="s">
        <v>289</v>
      </c>
      <c r="L130" s="332"/>
      <c r="M130" s="333" t="s">
        <v>289</v>
      </c>
      <c r="N130" s="133" t="s">
        <v>309</v>
      </c>
      <c r="O130" s="255"/>
      <c r="P130" s="134">
        <f t="shared" si="21"/>
        <v>0</v>
      </c>
      <c r="Q130" s="134">
        <v>0</v>
      </c>
      <c r="R130" s="134">
        <f t="shared" si="22"/>
        <v>0</v>
      </c>
      <c r="S130" s="134">
        <v>0</v>
      </c>
      <c r="T130" s="135">
        <f t="shared" si="23"/>
        <v>0</v>
      </c>
      <c r="AR130" s="306" t="s">
        <v>486</v>
      </c>
      <c r="AT130" s="306" t="s">
        <v>399</v>
      </c>
      <c r="AU130" s="306" t="s">
        <v>348</v>
      </c>
      <c r="AY130" s="306" t="s">
        <v>396</v>
      </c>
      <c r="BE130" s="334">
        <f t="shared" si="24"/>
        <v>0</v>
      </c>
      <c r="BF130" s="334">
        <f t="shared" si="25"/>
        <v>0</v>
      </c>
      <c r="BG130" s="334">
        <f t="shared" si="26"/>
        <v>0</v>
      </c>
      <c r="BH130" s="334">
        <f t="shared" si="27"/>
        <v>0</v>
      </c>
      <c r="BI130" s="334">
        <f t="shared" si="28"/>
        <v>0</v>
      </c>
      <c r="BJ130" s="306" t="s">
        <v>346</v>
      </c>
      <c r="BK130" s="334">
        <f t="shared" si="29"/>
        <v>0</v>
      </c>
      <c r="BL130" s="306" t="s">
        <v>435</v>
      </c>
      <c r="BM130" s="306" t="s">
        <v>520</v>
      </c>
    </row>
    <row r="131" spans="2:65" s="253" customFormat="1" ht="22.5" customHeight="1">
      <c r="B131" s="15"/>
      <c r="C131" s="126" t="s">
        <v>521</v>
      </c>
      <c r="D131" s="126" t="s">
        <v>399</v>
      </c>
      <c r="E131" s="127" t="s">
        <v>416</v>
      </c>
      <c r="F131" s="331" t="s">
        <v>417</v>
      </c>
      <c r="G131" s="129" t="s">
        <v>401</v>
      </c>
      <c r="H131" s="130">
        <v>2</v>
      </c>
      <c r="I131" s="131"/>
      <c r="J131" s="132">
        <f t="shared" si="20"/>
        <v>0</v>
      </c>
      <c r="K131" s="128" t="s">
        <v>289</v>
      </c>
      <c r="L131" s="332"/>
      <c r="M131" s="333" t="s">
        <v>289</v>
      </c>
      <c r="N131" s="133" t="s">
        <v>309</v>
      </c>
      <c r="O131" s="255"/>
      <c r="P131" s="134">
        <f t="shared" si="21"/>
        <v>0</v>
      </c>
      <c r="Q131" s="134">
        <v>0</v>
      </c>
      <c r="R131" s="134">
        <f t="shared" si="22"/>
        <v>0</v>
      </c>
      <c r="S131" s="134">
        <v>0</v>
      </c>
      <c r="T131" s="135">
        <f t="shared" si="23"/>
        <v>0</v>
      </c>
      <c r="AR131" s="306" t="s">
        <v>486</v>
      </c>
      <c r="AT131" s="306" t="s">
        <v>399</v>
      </c>
      <c r="AU131" s="306" t="s">
        <v>348</v>
      </c>
      <c r="AY131" s="306" t="s">
        <v>396</v>
      </c>
      <c r="BE131" s="334">
        <f t="shared" si="24"/>
        <v>0</v>
      </c>
      <c r="BF131" s="334">
        <f t="shared" si="25"/>
        <v>0</v>
      </c>
      <c r="BG131" s="334">
        <f t="shared" si="26"/>
        <v>0</v>
      </c>
      <c r="BH131" s="334">
        <f t="shared" si="27"/>
        <v>0</v>
      </c>
      <c r="BI131" s="334">
        <f t="shared" si="28"/>
        <v>0</v>
      </c>
      <c r="BJ131" s="306" t="s">
        <v>346</v>
      </c>
      <c r="BK131" s="334">
        <f t="shared" si="29"/>
        <v>0</v>
      </c>
      <c r="BL131" s="306" t="s">
        <v>435</v>
      </c>
      <c r="BM131" s="306" t="s">
        <v>522</v>
      </c>
    </row>
    <row r="132" spans="2:65" s="253" customFormat="1" ht="31.5" customHeight="1">
      <c r="B132" s="15"/>
      <c r="C132" s="126" t="s">
        <v>523</v>
      </c>
      <c r="D132" s="126" t="s">
        <v>399</v>
      </c>
      <c r="E132" s="127" t="s">
        <v>524</v>
      </c>
      <c r="F132" s="331" t="s">
        <v>1541</v>
      </c>
      <c r="G132" s="129" t="s">
        <v>401</v>
      </c>
      <c r="H132" s="130">
        <v>1</v>
      </c>
      <c r="I132" s="131"/>
      <c r="J132" s="132">
        <f t="shared" si="20"/>
        <v>0</v>
      </c>
      <c r="K132" s="128" t="s">
        <v>289</v>
      </c>
      <c r="L132" s="332"/>
      <c r="M132" s="333" t="s">
        <v>289</v>
      </c>
      <c r="N132" s="133" t="s">
        <v>309</v>
      </c>
      <c r="O132" s="255"/>
      <c r="P132" s="134">
        <f t="shared" si="21"/>
        <v>0</v>
      </c>
      <c r="Q132" s="134">
        <v>0</v>
      </c>
      <c r="R132" s="134">
        <f t="shared" si="22"/>
        <v>0</v>
      </c>
      <c r="S132" s="134">
        <v>0</v>
      </c>
      <c r="T132" s="135">
        <f t="shared" si="23"/>
        <v>0</v>
      </c>
      <c r="AR132" s="306" t="s">
        <v>486</v>
      </c>
      <c r="AT132" s="306" t="s">
        <v>399</v>
      </c>
      <c r="AU132" s="306" t="s">
        <v>348</v>
      </c>
      <c r="AY132" s="306" t="s">
        <v>396</v>
      </c>
      <c r="BE132" s="334">
        <f t="shared" si="24"/>
        <v>0</v>
      </c>
      <c r="BF132" s="334">
        <f t="shared" si="25"/>
        <v>0</v>
      </c>
      <c r="BG132" s="334">
        <f t="shared" si="26"/>
        <v>0</v>
      </c>
      <c r="BH132" s="334">
        <f t="shared" si="27"/>
        <v>0</v>
      </c>
      <c r="BI132" s="334">
        <f t="shared" si="28"/>
        <v>0</v>
      </c>
      <c r="BJ132" s="306" t="s">
        <v>346</v>
      </c>
      <c r="BK132" s="334">
        <f t="shared" si="29"/>
        <v>0</v>
      </c>
      <c r="BL132" s="306" t="s">
        <v>435</v>
      </c>
      <c r="BM132" s="306" t="s">
        <v>525</v>
      </c>
    </row>
    <row r="133" spans="2:65" s="253" customFormat="1" ht="31.5" customHeight="1">
      <c r="B133" s="15"/>
      <c r="C133" s="126" t="s">
        <v>526</v>
      </c>
      <c r="D133" s="126" t="s">
        <v>399</v>
      </c>
      <c r="E133" s="127" t="s">
        <v>524</v>
      </c>
      <c r="F133" s="331" t="s">
        <v>1541</v>
      </c>
      <c r="G133" s="129" t="s">
        <v>401</v>
      </c>
      <c r="H133" s="130">
        <v>1</v>
      </c>
      <c r="I133" s="131"/>
      <c r="J133" s="132">
        <f t="shared" si="20"/>
        <v>0</v>
      </c>
      <c r="K133" s="128" t="s">
        <v>289</v>
      </c>
      <c r="L133" s="332"/>
      <c r="M133" s="333" t="s">
        <v>289</v>
      </c>
      <c r="N133" s="133" t="s">
        <v>309</v>
      </c>
      <c r="O133" s="255"/>
      <c r="P133" s="134">
        <f t="shared" si="21"/>
        <v>0</v>
      </c>
      <c r="Q133" s="134">
        <v>0</v>
      </c>
      <c r="R133" s="134">
        <f t="shared" si="22"/>
        <v>0</v>
      </c>
      <c r="S133" s="134">
        <v>0</v>
      </c>
      <c r="T133" s="135">
        <f t="shared" si="23"/>
        <v>0</v>
      </c>
      <c r="AR133" s="306" t="s">
        <v>486</v>
      </c>
      <c r="AT133" s="306" t="s">
        <v>399</v>
      </c>
      <c r="AU133" s="306" t="s">
        <v>348</v>
      </c>
      <c r="AY133" s="306" t="s">
        <v>396</v>
      </c>
      <c r="BE133" s="334">
        <f t="shared" si="24"/>
        <v>0</v>
      </c>
      <c r="BF133" s="334">
        <f t="shared" si="25"/>
        <v>0</v>
      </c>
      <c r="BG133" s="334">
        <f t="shared" si="26"/>
        <v>0</v>
      </c>
      <c r="BH133" s="334">
        <f t="shared" si="27"/>
        <v>0</v>
      </c>
      <c r="BI133" s="334">
        <f t="shared" si="28"/>
        <v>0</v>
      </c>
      <c r="BJ133" s="306" t="s">
        <v>346</v>
      </c>
      <c r="BK133" s="334">
        <f t="shared" si="29"/>
        <v>0</v>
      </c>
      <c r="BL133" s="306" t="s">
        <v>435</v>
      </c>
      <c r="BM133" s="306" t="s">
        <v>527</v>
      </c>
    </row>
    <row r="134" spans="2:65" s="253" customFormat="1" ht="22.5" customHeight="1">
      <c r="B134" s="15"/>
      <c r="C134" s="126" t="s">
        <v>528</v>
      </c>
      <c r="D134" s="126" t="s">
        <v>399</v>
      </c>
      <c r="E134" s="127" t="s">
        <v>529</v>
      </c>
      <c r="F134" s="331" t="s">
        <v>530</v>
      </c>
      <c r="G134" s="129" t="s">
        <v>441</v>
      </c>
      <c r="H134" s="130">
        <v>31</v>
      </c>
      <c r="I134" s="131"/>
      <c r="J134" s="132">
        <f t="shared" si="20"/>
        <v>0</v>
      </c>
      <c r="K134" s="128" t="s">
        <v>289</v>
      </c>
      <c r="L134" s="332"/>
      <c r="M134" s="333" t="s">
        <v>289</v>
      </c>
      <c r="N134" s="133" t="s">
        <v>309</v>
      </c>
      <c r="O134" s="255"/>
      <c r="P134" s="134">
        <f t="shared" si="21"/>
        <v>0</v>
      </c>
      <c r="Q134" s="134">
        <v>0</v>
      </c>
      <c r="R134" s="134">
        <f t="shared" si="22"/>
        <v>0</v>
      </c>
      <c r="S134" s="134">
        <v>0</v>
      </c>
      <c r="T134" s="135">
        <f t="shared" si="23"/>
        <v>0</v>
      </c>
      <c r="AR134" s="306" t="s">
        <v>486</v>
      </c>
      <c r="AT134" s="306" t="s">
        <v>399</v>
      </c>
      <c r="AU134" s="306" t="s">
        <v>348</v>
      </c>
      <c r="AY134" s="306" t="s">
        <v>396</v>
      </c>
      <c r="BE134" s="334">
        <f t="shared" si="24"/>
        <v>0</v>
      </c>
      <c r="BF134" s="334">
        <f t="shared" si="25"/>
        <v>0</v>
      </c>
      <c r="BG134" s="334">
        <f t="shared" si="26"/>
        <v>0</v>
      </c>
      <c r="BH134" s="334">
        <f t="shared" si="27"/>
        <v>0</v>
      </c>
      <c r="BI134" s="334">
        <f t="shared" si="28"/>
        <v>0</v>
      </c>
      <c r="BJ134" s="306" t="s">
        <v>346</v>
      </c>
      <c r="BK134" s="334">
        <f t="shared" si="29"/>
        <v>0</v>
      </c>
      <c r="BL134" s="306" t="s">
        <v>435</v>
      </c>
      <c r="BM134" s="306" t="s">
        <v>531</v>
      </c>
    </row>
    <row r="135" spans="2:65" s="253" customFormat="1" ht="22.5" customHeight="1">
      <c r="B135" s="15"/>
      <c r="C135" s="126" t="s">
        <v>532</v>
      </c>
      <c r="D135" s="126" t="s">
        <v>399</v>
      </c>
      <c r="E135" s="127" t="s">
        <v>452</v>
      </c>
      <c r="F135" s="331" t="s">
        <v>453</v>
      </c>
      <c r="G135" s="129" t="s">
        <v>441</v>
      </c>
      <c r="H135" s="130">
        <v>4</v>
      </c>
      <c r="I135" s="131"/>
      <c r="J135" s="132">
        <f t="shared" si="20"/>
        <v>0</v>
      </c>
      <c r="K135" s="128" t="s">
        <v>289</v>
      </c>
      <c r="L135" s="332"/>
      <c r="M135" s="333" t="s">
        <v>289</v>
      </c>
      <c r="N135" s="133" t="s">
        <v>309</v>
      </c>
      <c r="O135" s="255"/>
      <c r="P135" s="134">
        <f t="shared" si="21"/>
        <v>0</v>
      </c>
      <c r="Q135" s="134">
        <v>0</v>
      </c>
      <c r="R135" s="134">
        <f t="shared" si="22"/>
        <v>0</v>
      </c>
      <c r="S135" s="134">
        <v>0</v>
      </c>
      <c r="T135" s="135">
        <f t="shared" si="23"/>
        <v>0</v>
      </c>
      <c r="AR135" s="306" t="s">
        <v>486</v>
      </c>
      <c r="AT135" s="306" t="s">
        <v>399</v>
      </c>
      <c r="AU135" s="306" t="s">
        <v>348</v>
      </c>
      <c r="AY135" s="306" t="s">
        <v>396</v>
      </c>
      <c r="BE135" s="334">
        <f t="shared" si="24"/>
        <v>0</v>
      </c>
      <c r="BF135" s="334">
        <f t="shared" si="25"/>
        <v>0</v>
      </c>
      <c r="BG135" s="334">
        <f t="shared" si="26"/>
        <v>0</v>
      </c>
      <c r="BH135" s="334">
        <f t="shared" si="27"/>
        <v>0</v>
      </c>
      <c r="BI135" s="334">
        <f t="shared" si="28"/>
        <v>0</v>
      </c>
      <c r="BJ135" s="306" t="s">
        <v>346</v>
      </c>
      <c r="BK135" s="334">
        <f t="shared" si="29"/>
        <v>0</v>
      </c>
      <c r="BL135" s="306" t="s">
        <v>435</v>
      </c>
      <c r="BM135" s="306" t="s">
        <v>533</v>
      </c>
    </row>
    <row r="136" spans="2:65" s="253" customFormat="1" ht="22.5" customHeight="1">
      <c r="B136" s="15"/>
      <c r="C136" s="126" t="s">
        <v>534</v>
      </c>
      <c r="D136" s="126" t="s">
        <v>399</v>
      </c>
      <c r="E136" s="127" t="s">
        <v>455</v>
      </c>
      <c r="F136" s="331" t="s">
        <v>1536</v>
      </c>
      <c r="G136" s="129" t="s">
        <v>457</v>
      </c>
      <c r="H136" s="130">
        <v>2</v>
      </c>
      <c r="I136" s="131"/>
      <c r="J136" s="132">
        <f t="shared" si="20"/>
        <v>0</v>
      </c>
      <c r="K136" s="128" t="s">
        <v>289</v>
      </c>
      <c r="L136" s="332"/>
      <c r="M136" s="333" t="s">
        <v>289</v>
      </c>
      <c r="N136" s="133" t="s">
        <v>309</v>
      </c>
      <c r="O136" s="255"/>
      <c r="P136" s="134">
        <f t="shared" si="21"/>
        <v>0</v>
      </c>
      <c r="Q136" s="134">
        <v>0</v>
      </c>
      <c r="R136" s="134">
        <f t="shared" si="22"/>
        <v>0</v>
      </c>
      <c r="S136" s="134">
        <v>0</v>
      </c>
      <c r="T136" s="135">
        <f t="shared" si="23"/>
        <v>0</v>
      </c>
      <c r="AR136" s="306" t="s">
        <v>486</v>
      </c>
      <c r="AT136" s="306" t="s">
        <v>399</v>
      </c>
      <c r="AU136" s="306" t="s">
        <v>348</v>
      </c>
      <c r="AY136" s="306" t="s">
        <v>396</v>
      </c>
      <c r="BE136" s="334">
        <f t="shared" si="24"/>
        <v>0</v>
      </c>
      <c r="BF136" s="334">
        <f t="shared" si="25"/>
        <v>0</v>
      </c>
      <c r="BG136" s="334">
        <f t="shared" si="26"/>
        <v>0</v>
      </c>
      <c r="BH136" s="334">
        <f t="shared" si="27"/>
        <v>0</v>
      </c>
      <c r="BI136" s="334">
        <f t="shared" si="28"/>
        <v>0</v>
      </c>
      <c r="BJ136" s="306" t="s">
        <v>346</v>
      </c>
      <c r="BK136" s="334">
        <f t="shared" si="29"/>
        <v>0</v>
      </c>
      <c r="BL136" s="306" t="s">
        <v>435</v>
      </c>
      <c r="BM136" s="306" t="s">
        <v>535</v>
      </c>
    </row>
    <row r="137" spans="2:65" s="253" customFormat="1" ht="22.5" customHeight="1">
      <c r="B137" s="15"/>
      <c r="C137" s="126" t="s">
        <v>536</v>
      </c>
      <c r="D137" s="126" t="s">
        <v>399</v>
      </c>
      <c r="E137" s="127" t="s">
        <v>464</v>
      </c>
      <c r="F137" s="331" t="s">
        <v>465</v>
      </c>
      <c r="G137" s="129" t="s">
        <v>441</v>
      </c>
      <c r="H137" s="130">
        <v>12</v>
      </c>
      <c r="I137" s="131"/>
      <c r="J137" s="132">
        <f t="shared" si="20"/>
        <v>0</v>
      </c>
      <c r="K137" s="128" t="s">
        <v>289</v>
      </c>
      <c r="L137" s="332"/>
      <c r="M137" s="333" t="s">
        <v>289</v>
      </c>
      <c r="N137" s="133" t="s">
        <v>309</v>
      </c>
      <c r="O137" s="255"/>
      <c r="P137" s="134">
        <f t="shared" si="21"/>
        <v>0</v>
      </c>
      <c r="Q137" s="134">
        <v>0</v>
      </c>
      <c r="R137" s="134">
        <f t="shared" si="22"/>
        <v>0</v>
      </c>
      <c r="S137" s="134">
        <v>0</v>
      </c>
      <c r="T137" s="135">
        <f t="shared" si="23"/>
        <v>0</v>
      </c>
      <c r="AR137" s="306" t="s">
        <v>486</v>
      </c>
      <c r="AT137" s="306" t="s">
        <v>399</v>
      </c>
      <c r="AU137" s="306" t="s">
        <v>348</v>
      </c>
      <c r="AY137" s="306" t="s">
        <v>396</v>
      </c>
      <c r="BE137" s="334">
        <f t="shared" si="24"/>
        <v>0</v>
      </c>
      <c r="BF137" s="334">
        <f t="shared" si="25"/>
        <v>0</v>
      </c>
      <c r="BG137" s="334">
        <f t="shared" si="26"/>
        <v>0</v>
      </c>
      <c r="BH137" s="334">
        <f t="shared" si="27"/>
        <v>0</v>
      </c>
      <c r="BI137" s="334">
        <f t="shared" si="28"/>
        <v>0</v>
      </c>
      <c r="BJ137" s="306" t="s">
        <v>346</v>
      </c>
      <c r="BK137" s="334">
        <f t="shared" si="29"/>
        <v>0</v>
      </c>
      <c r="BL137" s="306" t="s">
        <v>435</v>
      </c>
      <c r="BM137" s="306" t="s">
        <v>537</v>
      </c>
    </row>
    <row r="138" spans="2:65" s="253" customFormat="1" ht="22.5" customHeight="1">
      <c r="B138" s="15"/>
      <c r="C138" s="126" t="s">
        <v>538</v>
      </c>
      <c r="D138" s="126" t="s">
        <v>399</v>
      </c>
      <c r="E138" s="127" t="s">
        <v>468</v>
      </c>
      <c r="F138" s="331" t="s">
        <v>469</v>
      </c>
      <c r="G138" s="129" t="s">
        <v>441</v>
      </c>
      <c r="H138" s="130">
        <v>25</v>
      </c>
      <c r="I138" s="131"/>
      <c r="J138" s="132">
        <f t="shared" si="20"/>
        <v>0</v>
      </c>
      <c r="K138" s="128" t="s">
        <v>289</v>
      </c>
      <c r="L138" s="332"/>
      <c r="M138" s="333" t="s">
        <v>289</v>
      </c>
      <c r="N138" s="133" t="s">
        <v>309</v>
      </c>
      <c r="O138" s="255"/>
      <c r="P138" s="134">
        <f t="shared" si="21"/>
        <v>0</v>
      </c>
      <c r="Q138" s="134">
        <v>0</v>
      </c>
      <c r="R138" s="134">
        <f t="shared" si="22"/>
        <v>0</v>
      </c>
      <c r="S138" s="134">
        <v>0</v>
      </c>
      <c r="T138" s="135">
        <f t="shared" si="23"/>
        <v>0</v>
      </c>
      <c r="AR138" s="306" t="s">
        <v>486</v>
      </c>
      <c r="AT138" s="306" t="s">
        <v>399</v>
      </c>
      <c r="AU138" s="306" t="s">
        <v>348</v>
      </c>
      <c r="AY138" s="306" t="s">
        <v>396</v>
      </c>
      <c r="BE138" s="334">
        <f t="shared" si="24"/>
        <v>0</v>
      </c>
      <c r="BF138" s="334">
        <f t="shared" si="25"/>
        <v>0</v>
      </c>
      <c r="BG138" s="334">
        <f t="shared" si="26"/>
        <v>0</v>
      </c>
      <c r="BH138" s="334">
        <f t="shared" si="27"/>
        <v>0</v>
      </c>
      <c r="BI138" s="334">
        <f t="shared" si="28"/>
        <v>0</v>
      </c>
      <c r="BJ138" s="306" t="s">
        <v>346</v>
      </c>
      <c r="BK138" s="334">
        <f t="shared" si="29"/>
        <v>0</v>
      </c>
      <c r="BL138" s="306" t="s">
        <v>435</v>
      </c>
      <c r="BM138" s="306" t="s">
        <v>539</v>
      </c>
    </row>
    <row r="139" spans="2:65" s="253" customFormat="1" ht="22.5" customHeight="1">
      <c r="B139" s="15"/>
      <c r="C139" s="126" t="s">
        <v>540</v>
      </c>
      <c r="D139" s="126" t="s">
        <v>399</v>
      </c>
      <c r="E139" s="127" t="s">
        <v>472</v>
      </c>
      <c r="F139" s="331" t="s">
        <v>473</v>
      </c>
      <c r="G139" s="129" t="s">
        <v>457</v>
      </c>
      <c r="H139" s="130">
        <v>25</v>
      </c>
      <c r="I139" s="131"/>
      <c r="J139" s="132">
        <f t="shared" si="20"/>
        <v>0</v>
      </c>
      <c r="K139" s="128" t="s">
        <v>289</v>
      </c>
      <c r="L139" s="332"/>
      <c r="M139" s="333" t="s">
        <v>289</v>
      </c>
      <c r="N139" s="133" t="s">
        <v>309</v>
      </c>
      <c r="O139" s="255"/>
      <c r="P139" s="134">
        <f t="shared" si="21"/>
        <v>0</v>
      </c>
      <c r="Q139" s="134">
        <v>0</v>
      </c>
      <c r="R139" s="134">
        <f t="shared" si="22"/>
        <v>0</v>
      </c>
      <c r="S139" s="134">
        <v>0</v>
      </c>
      <c r="T139" s="135">
        <f t="shared" si="23"/>
        <v>0</v>
      </c>
      <c r="AR139" s="306" t="s">
        <v>486</v>
      </c>
      <c r="AT139" s="306" t="s">
        <v>399</v>
      </c>
      <c r="AU139" s="306" t="s">
        <v>348</v>
      </c>
      <c r="AY139" s="306" t="s">
        <v>396</v>
      </c>
      <c r="BE139" s="334">
        <f t="shared" si="24"/>
        <v>0</v>
      </c>
      <c r="BF139" s="334">
        <f t="shared" si="25"/>
        <v>0</v>
      </c>
      <c r="BG139" s="334">
        <f t="shared" si="26"/>
        <v>0</v>
      </c>
      <c r="BH139" s="334">
        <f t="shared" si="27"/>
        <v>0</v>
      </c>
      <c r="BI139" s="334">
        <f t="shared" si="28"/>
        <v>0</v>
      </c>
      <c r="BJ139" s="306" t="s">
        <v>346</v>
      </c>
      <c r="BK139" s="334">
        <f t="shared" si="29"/>
        <v>0</v>
      </c>
      <c r="BL139" s="306" t="s">
        <v>435</v>
      </c>
      <c r="BM139" s="306" t="s">
        <v>541</v>
      </c>
    </row>
    <row r="140" spans="2:65" s="253" customFormat="1" ht="22.5" customHeight="1">
      <c r="B140" s="15"/>
      <c r="C140" s="126" t="s">
        <v>542</v>
      </c>
      <c r="D140" s="126" t="s">
        <v>399</v>
      </c>
      <c r="E140" s="127" t="s">
        <v>543</v>
      </c>
      <c r="F140" s="331" t="s">
        <v>477</v>
      </c>
      <c r="G140" s="129" t="s">
        <v>401</v>
      </c>
      <c r="H140" s="130">
        <v>1</v>
      </c>
      <c r="I140" s="131"/>
      <c r="J140" s="132">
        <f t="shared" si="20"/>
        <v>0</v>
      </c>
      <c r="K140" s="128" t="s">
        <v>289</v>
      </c>
      <c r="L140" s="332"/>
      <c r="M140" s="333" t="s">
        <v>289</v>
      </c>
      <c r="N140" s="133" t="s">
        <v>309</v>
      </c>
      <c r="O140" s="255"/>
      <c r="P140" s="134">
        <f t="shared" si="21"/>
        <v>0</v>
      </c>
      <c r="Q140" s="134">
        <v>0</v>
      </c>
      <c r="R140" s="134">
        <f t="shared" si="22"/>
        <v>0</v>
      </c>
      <c r="S140" s="134">
        <v>0</v>
      </c>
      <c r="T140" s="135">
        <f t="shared" si="23"/>
        <v>0</v>
      </c>
      <c r="AR140" s="306" t="s">
        <v>486</v>
      </c>
      <c r="AT140" s="306" t="s">
        <v>399</v>
      </c>
      <c r="AU140" s="306" t="s">
        <v>348</v>
      </c>
      <c r="AY140" s="306" t="s">
        <v>396</v>
      </c>
      <c r="BE140" s="334">
        <f t="shared" si="24"/>
        <v>0</v>
      </c>
      <c r="BF140" s="334">
        <f t="shared" si="25"/>
        <v>0</v>
      </c>
      <c r="BG140" s="334">
        <f t="shared" si="26"/>
        <v>0</v>
      </c>
      <c r="BH140" s="334">
        <f t="shared" si="27"/>
        <v>0</v>
      </c>
      <c r="BI140" s="334">
        <f t="shared" si="28"/>
        <v>0</v>
      </c>
      <c r="BJ140" s="306" t="s">
        <v>346</v>
      </c>
      <c r="BK140" s="334">
        <f t="shared" si="29"/>
        <v>0</v>
      </c>
      <c r="BL140" s="306" t="s">
        <v>435</v>
      </c>
      <c r="BM140" s="306" t="s">
        <v>544</v>
      </c>
    </row>
    <row r="141" spans="2:65" s="253" customFormat="1" ht="22.5" customHeight="1">
      <c r="B141" s="15"/>
      <c r="C141" s="126" t="s">
        <v>545</v>
      </c>
      <c r="D141" s="126" t="s">
        <v>399</v>
      </c>
      <c r="E141" s="127" t="s">
        <v>546</v>
      </c>
      <c r="F141" s="331" t="s">
        <v>481</v>
      </c>
      <c r="G141" s="129" t="s">
        <v>401</v>
      </c>
      <c r="H141" s="130">
        <v>3</v>
      </c>
      <c r="I141" s="131"/>
      <c r="J141" s="132">
        <f t="shared" si="20"/>
        <v>0</v>
      </c>
      <c r="K141" s="128" t="s">
        <v>289</v>
      </c>
      <c r="L141" s="332"/>
      <c r="M141" s="333" t="s">
        <v>289</v>
      </c>
      <c r="N141" s="133" t="s">
        <v>309</v>
      </c>
      <c r="O141" s="255"/>
      <c r="P141" s="134">
        <f t="shared" si="21"/>
        <v>0</v>
      </c>
      <c r="Q141" s="134">
        <v>0</v>
      </c>
      <c r="R141" s="134">
        <f t="shared" si="22"/>
        <v>0</v>
      </c>
      <c r="S141" s="134">
        <v>0</v>
      </c>
      <c r="T141" s="135">
        <f t="shared" si="23"/>
        <v>0</v>
      </c>
      <c r="AR141" s="306" t="s">
        <v>486</v>
      </c>
      <c r="AT141" s="306" t="s">
        <v>399</v>
      </c>
      <c r="AU141" s="306" t="s">
        <v>348</v>
      </c>
      <c r="AY141" s="306" t="s">
        <v>396</v>
      </c>
      <c r="BE141" s="334">
        <f t="shared" si="24"/>
        <v>0</v>
      </c>
      <c r="BF141" s="334">
        <f t="shared" si="25"/>
        <v>0</v>
      </c>
      <c r="BG141" s="334">
        <f t="shared" si="26"/>
        <v>0</v>
      </c>
      <c r="BH141" s="334">
        <f t="shared" si="27"/>
        <v>0</v>
      </c>
      <c r="BI141" s="334">
        <f t="shared" si="28"/>
        <v>0</v>
      </c>
      <c r="BJ141" s="306" t="s">
        <v>346</v>
      </c>
      <c r="BK141" s="334">
        <f t="shared" si="29"/>
        <v>0</v>
      </c>
      <c r="BL141" s="306" t="s">
        <v>435</v>
      </c>
      <c r="BM141" s="306" t="s">
        <v>547</v>
      </c>
    </row>
    <row r="142" spans="2:65" s="114" customFormat="1" ht="29.85" customHeight="1">
      <c r="B142" s="113"/>
      <c r="D142" s="123" t="s">
        <v>337</v>
      </c>
      <c r="E142" s="124" t="s">
        <v>548</v>
      </c>
      <c r="F142" s="335"/>
      <c r="I142" s="117"/>
      <c r="J142" s="125">
        <f>BK142</f>
        <v>0</v>
      </c>
      <c r="L142" s="113"/>
      <c r="M142" s="119"/>
      <c r="N142" s="120"/>
      <c r="O142" s="120"/>
      <c r="P142" s="121">
        <f>SUM(P143:P154)</f>
        <v>0</v>
      </c>
      <c r="Q142" s="120"/>
      <c r="R142" s="121">
        <f>SUM(R143:R154)</f>
        <v>0</v>
      </c>
      <c r="S142" s="120"/>
      <c r="T142" s="122">
        <f>SUM(T143:T154)</f>
        <v>0</v>
      </c>
      <c r="AR142" s="115" t="s">
        <v>348</v>
      </c>
      <c r="AT142" s="329" t="s">
        <v>337</v>
      </c>
      <c r="AU142" s="329" t="s">
        <v>346</v>
      </c>
      <c r="AY142" s="115" t="s">
        <v>396</v>
      </c>
      <c r="BK142" s="330">
        <f>SUM(BK143:BK154)</f>
        <v>0</v>
      </c>
    </row>
    <row r="143" spans="2:65" s="253" customFormat="1" ht="22.5" customHeight="1">
      <c r="B143" s="15"/>
      <c r="C143" s="126" t="s">
        <v>549</v>
      </c>
      <c r="D143" s="126" t="s">
        <v>399</v>
      </c>
      <c r="E143" s="127" t="s">
        <v>550</v>
      </c>
      <c r="F143" s="331" t="s">
        <v>1542</v>
      </c>
      <c r="G143" s="129" t="s">
        <v>401</v>
      </c>
      <c r="H143" s="130">
        <v>1</v>
      </c>
      <c r="I143" s="131"/>
      <c r="J143" s="132">
        <f t="shared" ref="J143:J154" si="30">ROUND(I143*H143,2)</f>
        <v>0</v>
      </c>
      <c r="K143" s="128" t="s">
        <v>289</v>
      </c>
      <c r="L143" s="332"/>
      <c r="M143" s="333" t="s">
        <v>289</v>
      </c>
      <c r="N143" s="133" t="s">
        <v>309</v>
      </c>
      <c r="O143" s="255"/>
      <c r="P143" s="134">
        <f t="shared" ref="P143:P154" si="31">O143*H143</f>
        <v>0</v>
      </c>
      <c r="Q143" s="134">
        <v>0</v>
      </c>
      <c r="R143" s="134">
        <f t="shared" ref="R143:R154" si="32">Q143*H143</f>
        <v>0</v>
      </c>
      <c r="S143" s="134">
        <v>0</v>
      </c>
      <c r="T143" s="135">
        <f t="shared" ref="T143:T154" si="33">S143*H143</f>
        <v>0</v>
      </c>
      <c r="AR143" s="306" t="s">
        <v>486</v>
      </c>
      <c r="AT143" s="306" t="s">
        <v>399</v>
      </c>
      <c r="AU143" s="306" t="s">
        <v>348</v>
      </c>
      <c r="AY143" s="306" t="s">
        <v>396</v>
      </c>
      <c r="BE143" s="334">
        <f t="shared" ref="BE143:BE154" si="34">IF(N143="základní",J143,0)</f>
        <v>0</v>
      </c>
      <c r="BF143" s="334">
        <f t="shared" ref="BF143:BF154" si="35">IF(N143="snížená",J143,0)</f>
        <v>0</v>
      </c>
      <c r="BG143" s="334">
        <f t="shared" ref="BG143:BG154" si="36">IF(N143="zákl. přenesená",J143,0)</f>
        <v>0</v>
      </c>
      <c r="BH143" s="334">
        <f t="shared" ref="BH143:BH154" si="37">IF(N143="sníž. přenesená",J143,0)</f>
        <v>0</v>
      </c>
      <c r="BI143" s="334">
        <f t="shared" ref="BI143:BI154" si="38">IF(N143="nulová",J143,0)</f>
        <v>0</v>
      </c>
      <c r="BJ143" s="306" t="s">
        <v>346</v>
      </c>
      <c r="BK143" s="334">
        <f t="shared" ref="BK143:BK154" si="39">ROUND(I143*H143,2)</f>
        <v>0</v>
      </c>
      <c r="BL143" s="306" t="s">
        <v>435</v>
      </c>
      <c r="BM143" s="306" t="s">
        <v>551</v>
      </c>
    </row>
    <row r="144" spans="2:65" s="253" customFormat="1" ht="22.5" customHeight="1">
      <c r="B144" s="15"/>
      <c r="C144" s="126" t="s">
        <v>552</v>
      </c>
      <c r="D144" s="126" t="s">
        <v>399</v>
      </c>
      <c r="E144" s="127" t="s">
        <v>416</v>
      </c>
      <c r="F144" s="331" t="s">
        <v>417</v>
      </c>
      <c r="G144" s="129" t="s">
        <v>401</v>
      </c>
      <c r="H144" s="130">
        <v>1</v>
      </c>
      <c r="I144" s="131"/>
      <c r="J144" s="132">
        <f t="shared" si="30"/>
        <v>0</v>
      </c>
      <c r="K144" s="128" t="s">
        <v>289</v>
      </c>
      <c r="L144" s="332"/>
      <c r="M144" s="333" t="s">
        <v>289</v>
      </c>
      <c r="N144" s="133" t="s">
        <v>309</v>
      </c>
      <c r="O144" s="255"/>
      <c r="P144" s="134">
        <f t="shared" si="31"/>
        <v>0</v>
      </c>
      <c r="Q144" s="134">
        <v>0</v>
      </c>
      <c r="R144" s="134">
        <f t="shared" si="32"/>
        <v>0</v>
      </c>
      <c r="S144" s="134">
        <v>0</v>
      </c>
      <c r="T144" s="135">
        <f t="shared" si="33"/>
        <v>0</v>
      </c>
      <c r="AR144" s="306" t="s">
        <v>486</v>
      </c>
      <c r="AT144" s="306" t="s">
        <v>399</v>
      </c>
      <c r="AU144" s="306" t="s">
        <v>348</v>
      </c>
      <c r="AY144" s="306" t="s">
        <v>396</v>
      </c>
      <c r="BE144" s="334">
        <f t="shared" si="34"/>
        <v>0</v>
      </c>
      <c r="BF144" s="334">
        <f t="shared" si="35"/>
        <v>0</v>
      </c>
      <c r="BG144" s="334">
        <f t="shared" si="36"/>
        <v>0</v>
      </c>
      <c r="BH144" s="334">
        <f t="shared" si="37"/>
        <v>0</v>
      </c>
      <c r="BI144" s="334">
        <f t="shared" si="38"/>
        <v>0</v>
      </c>
      <c r="BJ144" s="306" t="s">
        <v>346</v>
      </c>
      <c r="BK144" s="334">
        <f t="shared" si="39"/>
        <v>0</v>
      </c>
      <c r="BL144" s="306" t="s">
        <v>435</v>
      </c>
      <c r="BM144" s="306" t="s">
        <v>553</v>
      </c>
    </row>
    <row r="145" spans="2:65" s="253" customFormat="1" ht="31.5" customHeight="1">
      <c r="B145" s="15"/>
      <c r="C145" s="126" t="s">
        <v>554</v>
      </c>
      <c r="D145" s="126" t="s">
        <v>399</v>
      </c>
      <c r="E145" s="127" t="s">
        <v>555</v>
      </c>
      <c r="F145" s="331" t="s">
        <v>1543</v>
      </c>
      <c r="G145" s="129" t="s">
        <v>401</v>
      </c>
      <c r="H145" s="130">
        <v>1</v>
      </c>
      <c r="I145" s="131"/>
      <c r="J145" s="132">
        <f t="shared" si="30"/>
        <v>0</v>
      </c>
      <c r="K145" s="128" t="s">
        <v>289</v>
      </c>
      <c r="L145" s="332"/>
      <c r="M145" s="333" t="s">
        <v>289</v>
      </c>
      <c r="N145" s="133" t="s">
        <v>309</v>
      </c>
      <c r="O145" s="255"/>
      <c r="P145" s="134">
        <f t="shared" si="31"/>
        <v>0</v>
      </c>
      <c r="Q145" s="134">
        <v>0</v>
      </c>
      <c r="R145" s="134">
        <f t="shared" si="32"/>
        <v>0</v>
      </c>
      <c r="S145" s="134">
        <v>0</v>
      </c>
      <c r="T145" s="135">
        <f t="shared" si="33"/>
        <v>0</v>
      </c>
      <c r="AR145" s="306" t="s">
        <v>486</v>
      </c>
      <c r="AT145" s="306" t="s">
        <v>399</v>
      </c>
      <c r="AU145" s="306" t="s">
        <v>348</v>
      </c>
      <c r="AY145" s="306" t="s">
        <v>396</v>
      </c>
      <c r="BE145" s="334">
        <f t="shared" si="34"/>
        <v>0</v>
      </c>
      <c r="BF145" s="334">
        <f t="shared" si="35"/>
        <v>0</v>
      </c>
      <c r="BG145" s="334">
        <f t="shared" si="36"/>
        <v>0</v>
      </c>
      <c r="BH145" s="334">
        <f t="shared" si="37"/>
        <v>0</v>
      </c>
      <c r="BI145" s="334">
        <f t="shared" si="38"/>
        <v>0</v>
      </c>
      <c r="BJ145" s="306" t="s">
        <v>346</v>
      </c>
      <c r="BK145" s="334">
        <f t="shared" si="39"/>
        <v>0</v>
      </c>
      <c r="BL145" s="306" t="s">
        <v>435</v>
      </c>
      <c r="BM145" s="306" t="s">
        <v>556</v>
      </c>
    </row>
    <row r="146" spans="2:65" s="253" customFormat="1" ht="31.5" customHeight="1">
      <c r="B146" s="15"/>
      <c r="C146" s="126" t="s">
        <v>557</v>
      </c>
      <c r="D146" s="126" t="s">
        <v>399</v>
      </c>
      <c r="E146" s="127" t="s">
        <v>558</v>
      </c>
      <c r="F146" s="331" t="s">
        <v>1541</v>
      </c>
      <c r="G146" s="129" t="s">
        <v>401</v>
      </c>
      <c r="H146" s="130">
        <v>1</v>
      </c>
      <c r="I146" s="131"/>
      <c r="J146" s="132">
        <f t="shared" si="30"/>
        <v>0</v>
      </c>
      <c r="K146" s="128" t="s">
        <v>289</v>
      </c>
      <c r="L146" s="332"/>
      <c r="M146" s="333" t="s">
        <v>289</v>
      </c>
      <c r="N146" s="133" t="s">
        <v>309</v>
      </c>
      <c r="O146" s="255"/>
      <c r="P146" s="134">
        <f t="shared" si="31"/>
        <v>0</v>
      </c>
      <c r="Q146" s="134">
        <v>0</v>
      </c>
      <c r="R146" s="134">
        <f t="shared" si="32"/>
        <v>0</v>
      </c>
      <c r="S146" s="134">
        <v>0</v>
      </c>
      <c r="T146" s="135">
        <f t="shared" si="33"/>
        <v>0</v>
      </c>
      <c r="AR146" s="306" t="s">
        <v>486</v>
      </c>
      <c r="AT146" s="306" t="s">
        <v>399</v>
      </c>
      <c r="AU146" s="306" t="s">
        <v>348</v>
      </c>
      <c r="AY146" s="306" t="s">
        <v>396</v>
      </c>
      <c r="BE146" s="334">
        <f t="shared" si="34"/>
        <v>0</v>
      </c>
      <c r="BF146" s="334">
        <f t="shared" si="35"/>
        <v>0</v>
      </c>
      <c r="BG146" s="334">
        <f t="shared" si="36"/>
        <v>0</v>
      </c>
      <c r="BH146" s="334">
        <f t="shared" si="37"/>
        <v>0</v>
      </c>
      <c r="BI146" s="334">
        <f t="shared" si="38"/>
        <v>0</v>
      </c>
      <c r="BJ146" s="306" t="s">
        <v>346</v>
      </c>
      <c r="BK146" s="334">
        <f t="shared" si="39"/>
        <v>0</v>
      </c>
      <c r="BL146" s="306" t="s">
        <v>435</v>
      </c>
      <c r="BM146" s="306" t="s">
        <v>559</v>
      </c>
    </row>
    <row r="147" spans="2:65" s="253" customFormat="1" ht="22.5" customHeight="1">
      <c r="B147" s="15"/>
      <c r="C147" s="126" t="s">
        <v>560</v>
      </c>
      <c r="D147" s="126" t="s">
        <v>399</v>
      </c>
      <c r="E147" s="127" t="s">
        <v>561</v>
      </c>
      <c r="F147" s="331" t="s">
        <v>562</v>
      </c>
      <c r="G147" s="129" t="s">
        <v>441</v>
      </c>
      <c r="H147" s="130">
        <v>46</v>
      </c>
      <c r="I147" s="131"/>
      <c r="J147" s="132">
        <f t="shared" si="30"/>
        <v>0</v>
      </c>
      <c r="K147" s="128" t="s">
        <v>289</v>
      </c>
      <c r="L147" s="332"/>
      <c r="M147" s="333" t="s">
        <v>289</v>
      </c>
      <c r="N147" s="133" t="s">
        <v>309</v>
      </c>
      <c r="O147" s="255"/>
      <c r="P147" s="134">
        <f t="shared" si="31"/>
        <v>0</v>
      </c>
      <c r="Q147" s="134">
        <v>0</v>
      </c>
      <c r="R147" s="134">
        <f t="shared" si="32"/>
        <v>0</v>
      </c>
      <c r="S147" s="134">
        <v>0</v>
      </c>
      <c r="T147" s="135">
        <f t="shared" si="33"/>
        <v>0</v>
      </c>
      <c r="AR147" s="306" t="s">
        <v>486</v>
      </c>
      <c r="AT147" s="306" t="s">
        <v>399</v>
      </c>
      <c r="AU147" s="306" t="s">
        <v>348</v>
      </c>
      <c r="AY147" s="306" t="s">
        <v>396</v>
      </c>
      <c r="BE147" s="334">
        <f t="shared" si="34"/>
        <v>0</v>
      </c>
      <c r="BF147" s="334">
        <f t="shared" si="35"/>
        <v>0</v>
      </c>
      <c r="BG147" s="334">
        <f t="shared" si="36"/>
        <v>0</v>
      </c>
      <c r="BH147" s="334">
        <f t="shared" si="37"/>
        <v>0</v>
      </c>
      <c r="BI147" s="334">
        <f t="shared" si="38"/>
        <v>0</v>
      </c>
      <c r="BJ147" s="306" t="s">
        <v>346</v>
      </c>
      <c r="BK147" s="334">
        <f t="shared" si="39"/>
        <v>0</v>
      </c>
      <c r="BL147" s="306" t="s">
        <v>435</v>
      </c>
      <c r="BM147" s="306" t="s">
        <v>563</v>
      </c>
    </row>
    <row r="148" spans="2:65" s="253" customFormat="1" ht="22.5" customHeight="1">
      <c r="B148" s="15"/>
      <c r="C148" s="126" t="s">
        <v>564</v>
      </c>
      <c r="D148" s="126" t="s">
        <v>399</v>
      </c>
      <c r="E148" s="127" t="s">
        <v>565</v>
      </c>
      <c r="F148" s="331" t="s">
        <v>566</v>
      </c>
      <c r="G148" s="129" t="s">
        <v>401</v>
      </c>
      <c r="H148" s="130">
        <v>1</v>
      </c>
      <c r="I148" s="131"/>
      <c r="J148" s="132">
        <f t="shared" si="30"/>
        <v>0</v>
      </c>
      <c r="K148" s="128" t="s">
        <v>289</v>
      </c>
      <c r="L148" s="332"/>
      <c r="M148" s="333" t="s">
        <v>289</v>
      </c>
      <c r="N148" s="133" t="s">
        <v>309</v>
      </c>
      <c r="O148" s="255"/>
      <c r="P148" s="134">
        <f t="shared" si="31"/>
        <v>0</v>
      </c>
      <c r="Q148" s="134">
        <v>0</v>
      </c>
      <c r="R148" s="134">
        <f t="shared" si="32"/>
        <v>0</v>
      </c>
      <c r="S148" s="134">
        <v>0</v>
      </c>
      <c r="T148" s="135">
        <f t="shared" si="33"/>
        <v>0</v>
      </c>
      <c r="AR148" s="306" t="s">
        <v>486</v>
      </c>
      <c r="AT148" s="306" t="s">
        <v>399</v>
      </c>
      <c r="AU148" s="306" t="s">
        <v>348</v>
      </c>
      <c r="AY148" s="306" t="s">
        <v>396</v>
      </c>
      <c r="BE148" s="334">
        <f t="shared" si="34"/>
        <v>0</v>
      </c>
      <c r="BF148" s="334">
        <f t="shared" si="35"/>
        <v>0</v>
      </c>
      <c r="BG148" s="334">
        <f t="shared" si="36"/>
        <v>0</v>
      </c>
      <c r="BH148" s="334">
        <f t="shared" si="37"/>
        <v>0</v>
      </c>
      <c r="BI148" s="334">
        <f t="shared" si="38"/>
        <v>0</v>
      </c>
      <c r="BJ148" s="306" t="s">
        <v>346</v>
      </c>
      <c r="BK148" s="334">
        <f t="shared" si="39"/>
        <v>0</v>
      </c>
      <c r="BL148" s="306" t="s">
        <v>435</v>
      </c>
      <c r="BM148" s="306" t="s">
        <v>567</v>
      </c>
    </row>
    <row r="149" spans="2:65" s="253" customFormat="1" ht="22.5" customHeight="1">
      <c r="B149" s="15"/>
      <c r="C149" s="126" t="s">
        <v>568</v>
      </c>
      <c r="D149" s="126" t="s">
        <v>399</v>
      </c>
      <c r="E149" s="127" t="s">
        <v>455</v>
      </c>
      <c r="F149" s="331" t="s">
        <v>1536</v>
      </c>
      <c r="G149" s="129" t="s">
        <v>457</v>
      </c>
      <c r="H149" s="130">
        <v>2</v>
      </c>
      <c r="I149" s="131"/>
      <c r="J149" s="132">
        <f t="shared" si="30"/>
        <v>0</v>
      </c>
      <c r="K149" s="128" t="s">
        <v>289</v>
      </c>
      <c r="L149" s="332"/>
      <c r="M149" s="333" t="s">
        <v>289</v>
      </c>
      <c r="N149" s="133" t="s">
        <v>309</v>
      </c>
      <c r="O149" s="255"/>
      <c r="P149" s="134">
        <f t="shared" si="31"/>
        <v>0</v>
      </c>
      <c r="Q149" s="134">
        <v>0</v>
      </c>
      <c r="R149" s="134">
        <f t="shared" si="32"/>
        <v>0</v>
      </c>
      <c r="S149" s="134">
        <v>0</v>
      </c>
      <c r="T149" s="135">
        <f t="shared" si="33"/>
        <v>0</v>
      </c>
      <c r="AR149" s="306" t="s">
        <v>486</v>
      </c>
      <c r="AT149" s="306" t="s">
        <v>399</v>
      </c>
      <c r="AU149" s="306" t="s">
        <v>348</v>
      </c>
      <c r="AY149" s="306" t="s">
        <v>396</v>
      </c>
      <c r="BE149" s="334">
        <f t="shared" si="34"/>
        <v>0</v>
      </c>
      <c r="BF149" s="334">
        <f t="shared" si="35"/>
        <v>0</v>
      </c>
      <c r="BG149" s="334">
        <f t="shared" si="36"/>
        <v>0</v>
      </c>
      <c r="BH149" s="334">
        <f t="shared" si="37"/>
        <v>0</v>
      </c>
      <c r="BI149" s="334">
        <f t="shared" si="38"/>
        <v>0</v>
      </c>
      <c r="BJ149" s="306" t="s">
        <v>346</v>
      </c>
      <c r="BK149" s="334">
        <f t="shared" si="39"/>
        <v>0</v>
      </c>
      <c r="BL149" s="306" t="s">
        <v>435</v>
      </c>
      <c r="BM149" s="306" t="s">
        <v>569</v>
      </c>
    </row>
    <row r="150" spans="2:65" s="253" customFormat="1" ht="22.5" customHeight="1">
      <c r="B150" s="15"/>
      <c r="C150" s="126" t="s">
        <v>570</v>
      </c>
      <c r="D150" s="126" t="s">
        <v>399</v>
      </c>
      <c r="E150" s="127" t="s">
        <v>452</v>
      </c>
      <c r="F150" s="331" t="s">
        <v>453</v>
      </c>
      <c r="G150" s="129" t="s">
        <v>441</v>
      </c>
      <c r="H150" s="130">
        <v>4</v>
      </c>
      <c r="I150" s="131"/>
      <c r="J150" s="132">
        <f t="shared" si="30"/>
        <v>0</v>
      </c>
      <c r="K150" s="128" t="s">
        <v>289</v>
      </c>
      <c r="L150" s="332"/>
      <c r="M150" s="333" t="s">
        <v>289</v>
      </c>
      <c r="N150" s="133" t="s">
        <v>309</v>
      </c>
      <c r="O150" s="255"/>
      <c r="P150" s="134">
        <f t="shared" si="31"/>
        <v>0</v>
      </c>
      <c r="Q150" s="134">
        <v>0</v>
      </c>
      <c r="R150" s="134">
        <f t="shared" si="32"/>
        <v>0</v>
      </c>
      <c r="S150" s="134">
        <v>0</v>
      </c>
      <c r="T150" s="135">
        <f t="shared" si="33"/>
        <v>0</v>
      </c>
      <c r="AR150" s="306" t="s">
        <v>486</v>
      </c>
      <c r="AT150" s="306" t="s">
        <v>399</v>
      </c>
      <c r="AU150" s="306" t="s">
        <v>348</v>
      </c>
      <c r="AY150" s="306" t="s">
        <v>396</v>
      </c>
      <c r="BE150" s="334">
        <f t="shared" si="34"/>
        <v>0</v>
      </c>
      <c r="BF150" s="334">
        <f t="shared" si="35"/>
        <v>0</v>
      </c>
      <c r="BG150" s="334">
        <f t="shared" si="36"/>
        <v>0</v>
      </c>
      <c r="BH150" s="334">
        <f t="shared" si="37"/>
        <v>0</v>
      </c>
      <c r="BI150" s="334">
        <f t="shared" si="38"/>
        <v>0</v>
      </c>
      <c r="BJ150" s="306" t="s">
        <v>346</v>
      </c>
      <c r="BK150" s="334">
        <f t="shared" si="39"/>
        <v>0</v>
      </c>
      <c r="BL150" s="306" t="s">
        <v>435</v>
      </c>
      <c r="BM150" s="306" t="s">
        <v>571</v>
      </c>
    </row>
    <row r="151" spans="2:65" s="253" customFormat="1" ht="22.5" customHeight="1">
      <c r="B151" s="15"/>
      <c r="C151" s="126" t="s">
        <v>572</v>
      </c>
      <c r="D151" s="126" t="s">
        <v>399</v>
      </c>
      <c r="E151" s="127" t="s">
        <v>464</v>
      </c>
      <c r="F151" s="331" t="s">
        <v>465</v>
      </c>
      <c r="G151" s="129" t="s">
        <v>441</v>
      </c>
      <c r="H151" s="130">
        <v>21</v>
      </c>
      <c r="I151" s="131"/>
      <c r="J151" s="132">
        <f t="shared" si="30"/>
        <v>0</v>
      </c>
      <c r="K151" s="128" t="s">
        <v>289</v>
      </c>
      <c r="L151" s="332"/>
      <c r="M151" s="333" t="s">
        <v>289</v>
      </c>
      <c r="N151" s="133" t="s">
        <v>309</v>
      </c>
      <c r="O151" s="255"/>
      <c r="P151" s="134">
        <f t="shared" si="31"/>
        <v>0</v>
      </c>
      <c r="Q151" s="134">
        <v>0</v>
      </c>
      <c r="R151" s="134">
        <f t="shared" si="32"/>
        <v>0</v>
      </c>
      <c r="S151" s="134">
        <v>0</v>
      </c>
      <c r="T151" s="135">
        <f t="shared" si="33"/>
        <v>0</v>
      </c>
      <c r="AR151" s="306" t="s">
        <v>486</v>
      </c>
      <c r="AT151" s="306" t="s">
        <v>399</v>
      </c>
      <c r="AU151" s="306" t="s">
        <v>348</v>
      </c>
      <c r="AY151" s="306" t="s">
        <v>396</v>
      </c>
      <c r="BE151" s="334">
        <f t="shared" si="34"/>
        <v>0</v>
      </c>
      <c r="BF151" s="334">
        <f t="shared" si="35"/>
        <v>0</v>
      </c>
      <c r="BG151" s="334">
        <f t="shared" si="36"/>
        <v>0</v>
      </c>
      <c r="BH151" s="334">
        <f t="shared" si="37"/>
        <v>0</v>
      </c>
      <c r="BI151" s="334">
        <f t="shared" si="38"/>
        <v>0</v>
      </c>
      <c r="BJ151" s="306" t="s">
        <v>346</v>
      </c>
      <c r="BK151" s="334">
        <f t="shared" si="39"/>
        <v>0</v>
      </c>
      <c r="BL151" s="306" t="s">
        <v>435</v>
      </c>
      <c r="BM151" s="306" t="s">
        <v>573</v>
      </c>
    </row>
    <row r="152" spans="2:65" s="253" customFormat="1" ht="22.5" customHeight="1">
      <c r="B152" s="15"/>
      <c r="C152" s="126" t="s">
        <v>574</v>
      </c>
      <c r="D152" s="126" t="s">
        <v>399</v>
      </c>
      <c r="E152" s="127" t="s">
        <v>472</v>
      </c>
      <c r="F152" s="331" t="s">
        <v>473</v>
      </c>
      <c r="G152" s="129" t="s">
        <v>457</v>
      </c>
      <c r="H152" s="130">
        <v>25</v>
      </c>
      <c r="I152" s="131"/>
      <c r="J152" s="132">
        <f t="shared" si="30"/>
        <v>0</v>
      </c>
      <c r="K152" s="128" t="s">
        <v>289</v>
      </c>
      <c r="L152" s="332"/>
      <c r="M152" s="333" t="s">
        <v>289</v>
      </c>
      <c r="N152" s="133" t="s">
        <v>309</v>
      </c>
      <c r="O152" s="255"/>
      <c r="P152" s="134">
        <f t="shared" si="31"/>
        <v>0</v>
      </c>
      <c r="Q152" s="134">
        <v>0</v>
      </c>
      <c r="R152" s="134">
        <f t="shared" si="32"/>
        <v>0</v>
      </c>
      <c r="S152" s="134">
        <v>0</v>
      </c>
      <c r="T152" s="135">
        <f t="shared" si="33"/>
        <v>0</v>
      </c>
      <c r="AR152" s="306" t="s">
        <v>486</v>
      </c>
      <c r="AT152" s="306" t="s">
        <v>399</v>
      </c>
      <c r="AU152" s="306" t="s">
        <v>348</v>
      </c>
      <c r="AY152" s="306" t="s">
        <v>396</v>
      </c>
      <c r="BE152" s="334">
        <f t="shared" si="34"/>
        <v>0</v>
      </c>
      <c r="BF152" s="334">
        <f t="shared" si="35"/>
        <v>0</v>
      </c>
      <c r="BG152" s="334">
        <f t="shared" si="36"/>
        <v>0</v>
      </c>
      <c r="BH152" s="334">
        <f t="shared" si="37"/>
        <v>0</v>
      </c>
      <c r="BI152" s="334">
        <f t="shared" si="38"/>
        <v>0</v>
      </c>
      <c r="BJ152" s="306" t="s">
        <v>346</v>
      </c>
      <c r="BK152" s="334">
        <f t="shared" si="39"/>
        <v>0</v>
      </c>
      <c r="BL152" s="306" t="s">
        <v>435</v>
      </c>
      <c r="BM152" s="306" t="s">
        <v>575</v>
      </c>
    </row>
    <row r="153" spans="2:65" s="253" customFormat="1" ht="22.5" customHeight="1">
      <c r="B153" s="15"/>
      <c r="C153" s="126" t="s">
        <v>576</v>
      </c>
      <c r="D153" s="126" t="s">
        <v>399</v>
      </c>
      <c r="E153" s="127" t="s">
        <v>543</v>
      </c>
      <c r="F153" s="331" t="s">
        <v>477</v>
      </c>
      <c r="G153" s="129" t="s">
        <v>401</v>
      </c>
      <c r="H153" s="130">
        <v>1</v>
      </c>
      <c r="I153" s="131"/>
      <c r="J153" s="132">
        <f t="shared" si="30"/>
        <v>0</v>
      </c>
      <c r="K153" s="128" t="s">
        <v>289</v>
      </c>
      <c r="L153" s="332"/>
      <c r="M153" s="333" t="s">
        <v>289</v>
      </c>
      <c r="N153" s="133" t="s">
        <v>309</v>
      </c>
      <c r="O153" s="255"/>
      <c r="P153" s="134">
        <f t="shared" si="31"/>
        <v>0</v>
      </c>
      <c r="Q153" s="134">
        <v>0</v>
      </c>
      <c r="R153" s="134">
        <f t="shared" si="32"/>
        <v>0</v>
      </c>
      <c r="S153" s="134">
        <v>0</v>
      </c>
      <c r="T153" s="135">
        <f t="shared" si="33"/>
        <v>0</v>
      </c>
      <c r="AR153" s="306" t="s">
        <v>486</v>
      </c>
      <c r="AT153" s="306" t="s">
        <v>399</v>
      </c>
      <c r="AU153" s="306" t="s">
        <v>348</v>
      </c>
      <c r="AY153" s="306" t="s">
        <v>396</v>
      </c>
      <c r="BE153" s="334">
        <f t="shared" si="34"/>
        <v>0</v>
      </c>
      <c r="BF153" s="334">
        <f t="shared" si="35"/>
        <v>0</v>
      </c>
      <c r="BG153" s="334">
        <f t="shared" si="36"/>
        <v>0</v>
      </c>
      <c r="BH153" s="334">
        <f t="shared" si="37"/>
        <v>0</v>
      </c>
      <c r="BI153" s="334">
        <f t="shared" si="38"/>
        <v>0</v>
      </c>
      <c r="BJ153" s="306" t="s">
        <v>346</v>
      </c>
      <c r="BK153" s="334">
        <f t="shared" si="39"/>
        <v>0</v>
      </c>
      <c r="BL153" s="306" t="s">
        <v>435</v>
      </c>
      <c r="BM153" s="306" t="s">
        <v>577</v>
      </c>
    </row>
    <row r="154" spans="2:65" s="253" customFormat="1" ht="22.5" customHeight="1">
      <c r="B154" s="15"/>
      <c r="C154" s="126" t="s">
        <v>578</v>
      </c>
      <c r="D154" s="126" t="s">
        <v>399</v>
      </c>
      <c r="E154" s="127" t="s">
        <v>579</v>
      </c>
      <c r="F154" s="331" t="s">
        <v>481</v>
      </c>
      <c r="G154" s="129" t="s">
        <v>401</v>
      </c>
      <c r="H154" s="130">
        <v>2</v>
      </c>
      <c r="I154" s="131"/>
      <c r="J154" s="132">
        <f t="shared" si="30"/>
        <v>0</v>
      </c>
      <c r="K154" s="128" t="s">
        <v>289</v>
      </c>
      <c r="L154" s="332"/>
      <c r="M154" s="333" t="s">
        <v>289</v>
      </c>
      <c r="N154" s="133" t="s">
        <v>309</v>
      </c>
      <c r="O154" s="255"/>
      <c r="P154" s="134">
        <f t="shared" si="31"/>
        <v>0</v>
      </c>
      <c r="Q154" s="134">
        <v>0</v>
      </c>
      <c r="R154" s="134">
        <f t="shared" si="32"/>
        <v>0</v>
      </c>
      <c r="S154" s="134">
        <v>0</v>
      </c>
      <c r="T154" s="135">
        <f t="shared" si="33"/>
        <v>0</v>
      </c>
      <c r="AR154" s="306" t="s">
        <v>486</v>
      </c>
      <c r="AT154" s="306" t="s">
        <v>399</v>
      </c>
      <c r="AU154" s="306" t="s">
        <v>348</v>
      </c>
      <c r="AY154" s="306" t="s">
        <v>396</v>
      </c>
      <c r="BE154" s="334">
        <f t="shared" si="34"/>
        <v>0</v>
      </c>
      <c r="BF154" s="334">
        <f t="shared" si="35"/>
        <v>0</v>
      </c>
      <c r="BG154" s="334">
        <f t="shared" si="36"/>
        <v>0</v>
      </c>
      <c r="BH154" s="334">
        <f t="shared" si="37"/>
        <v>0</v>
      </c>
      <c r="BI154" s="334">
        <f t="shared" si="38"/>
        <v>0</v>
      </c>
      <c r="BJ154" s="306" t="s">
        <v>346</v>
      </c>
      <c r="BK154" s="334">
        <f t="shared" si="39"/>
        <v>0</v>
      </c>
      <c r="BL154" s="306" t="s">
        <v>435</v>
      </c>
      <c r="BM154" s="306" t="s">
        <v>580</v>
      </c>
    </row>
    <row r="155" spans="2:65" s="114" customFormat="1" ht="29.85" customHeight="1">
      <c r="B155" s="113"/>
      <c r="D155" s="123" t="s">
        <v>337</v>
      </c>
      <c r="E155" s="124" t="s">
        <v>581</v>
      </c>
      <c r="F155" s="335"/>
      <c r="I155" s="117"/>
      <c r="J155" s="125">
        <f>BK155</f>
        <v>0</v>
      </c>
      <c r="L155" s="113"/>
      <c r="M155" s="119"/>
      <c r="N155" s="120"/>
      <c r="O155" s="120"/>
      <c r="P155" s="121">
        <f>SUM(P156:P168)</f>
        <v>0</v>
      </c>
      <c r="Q155" s="120"/>
      <c r="R155" s="121">
        <f>SUM(R156:R168)</f>
        <v>0</v>
      </c>
      <c r="S155" s="120"/>
      <c r="T155" s="122">
        <f>SUM(T156:T168)</f>
        <v>0</v>
      </c>
      <c r="AR155" s="115" t="s">
        <v>348</v>
      </c>
      <c r="AT155" s="329" t="s">
        <v>337</v>
      </c>
      <c r="AU155" s="329" t="s">
        <v>346</v>
      </c>
      <c r="AY155" s="115" t="s">
        <v>396</v>
      </c>
      <c r="BK155" s="330">
        <f>SUM(BK156:BK168)</f>
        <v>0</v>
      </c>
    </row>
    <row r="156" spans="2:65" s="253" customFormat="1" ht="22.5" customHeight="1">
      <c r="B156" s="15"/>
      <c r="C156" s="126" t="s">
        <v>582</v>
      </c>
      <c r="D156" s="126" t="s">
        <v>399</v>
      </c>
      <c r="E156" s="127" t="s">
        <v>583</v>
      </c>
      <c r="F156" s="331" t="s">
        <v>584</v>
      </c>
      <c r="G156" s="129" t="s">
        <v>401</v>
      </c>
      <c r="H156" s="130">
        <v>4</v>
      </c>
      <c r="I156" s="131"/>
      <c r="J156" s="132">
        <f t="shared" ref="J156:J168" si="40">ROUND(I156*H156,2)</f>
        <v>0</v>
      </c>
      <c r="K156" s="128" t="s">
        <v>289</v>
      </c>
      <c r="L156" s="332"/>
      <c r="M156" s="333" t="s">
        <v>289</v>
      </c>
      <c r="N156" s="133" t="s">
        <v>309</v>
      </c>
      <c r="O156" s="255"/>
      <c r="P156" s="134">
        <f t="shared" ref="P156:P168" si="41">O156*H156</f>
        <v>0</v>
      </c>
      <c r="Q156" s="134">
        <v>0</v>
      </c>
      <c r="R156" s="134">
        <f t="shared" ref="R156:R168" si="42">Q156*H156</f>
        <v>0</v>
      </c>
      <c r="S156" s="134">
        <v>0</v>
      </c>
      <c r="T156" s="135">
        <f t="shared" ref="T156:T168" si="43">S156*H156</f>
        <v>0</v>
      </c>
      <c r="AR156" s="306" t="s">
        <v>402</v>
      </c>
      <c r="AT156" s="306" t="s">
        <v>399</v>
      </c>
      <c r="AU156" s="306" t="s">
        <v>348</v>
      </c>
      <c r="AY156" s="306" t="s">
        <v>396</v>
      </c>
      <c r="BE156" s="334">
        <f t="shared" ref="BE156:BE168" si="44">IF(N156="základní",J156,0)</f>
        <v>0</v>
      </c>
      <c r="BF156" s="334">
        <f t="shared" ref="BF156:BF168" si="45">IF(N156="snížená",J156,0)</f>
        <v>0</v>
      </c>
      <c r="BG156" s="334">
        <f t="shared" ref="BG156:BG168" si="46">IF(N156="zákl. přenesená",J156,0)</f>
        <v>0</v>
      </c>
      <c r="BH156" s="334">
        <f t="shared" ref="BH156:BH168" si="47">IF(N156="sníž. přenesená",J156,0)</f>
        <v>0</v>
      </c>
      <c r="BI156" s="334">
        <f t="shared" ref="BI156:BI168" si="48">IF(N156="nulová",J156,0)</f>
        <v>0</v>
      </c>
      <c r="BJ156" s="306" t="s">
        <v>346</v>
      </c>
      <c r="BK156" s="334">
        <f t="shared" ref="BK156:BK168" si="49">ROUND(I156*H156,2)</f>
        <v>0</v>
      </c>
      <c r="BL156" s="306" t="s">
        <v>403</v>
      </c>
      <c r="BM156" s="306" t="s">
        <v>585</v>
      </c>
    </row>
    <row r="157" spans="2:65" s="253" customFormat="1" ht="22.5" customHeight="1">
      <c r="B157" s="15"/>
      <c r="C157" s="126" t="s">
        <v>586</v>
      </c>
      <c r="D157" s="126" t="s">
        <v>399</v>
      </c>
      <c r="E157" s="127" t="s">
        <v>587</v>
      </c>
      <c r="F157" s="331" t="s">
        <v>588</v>
      </c>
      <c r="G157" s="129" t="s">
        <v>401</v>
      </c>
      <c r="H157" s="130">
        <v>4</v>
      </c>
      <c r="I157" s="131"/>
      <c r="J157" s="132">
        <f t="shared" si="40"/>
        <v>0</v>
      </c>
      <c r="K157" s="128" t="s">
        <v>289</v>
      </c>
      <c r="L157" s="332"/>
      <c r="M157" s="333" t="s">
        <v>289</v>
      </c>
      <c r="N157" s="133" t="s">
        <v>309</v>
      </c>
      <c r="O157" s="255"/>
      <c r="P157" s="134">
        <f t="shared" si="41"/>
        <v>0</v>
      </c>
      <c r="Q157" s="134">
        <v>0</v>
      </c>
      <c r="R157" s="134">
        <f t="shared" si="42"/>
        <v>0</v>
      </c>
      <c r="S157" s="134">
        <v>0</v>
      </c>
      <c r="T157" s="135">
        <f t="shared" si="43"/>
        <v>0</v>
      </c>
      <c r="AR157" s="306" t="s">
        <v>402</v>
      </c>
      <c r="AT157" s="306" t="s">
        <v>399</v>
      </c>
      <c r="AU157" s="306" t="s">
        <v>348</v>
      </c>
      <c r="AY157" s="306" t="s">
        <v>396</v>
      </c>
      <c r="BE157" s="334">
        <f t="shared" si="44"/>
        <v>0</v>
      </c>
      <c r="BF157" s="334">
        <f t="shared" si="45"/>
        <v>0</v>
      </c>
      <c r="BG157" s="334">
        <f t="shared" si="46"/>
        <v>0</v>
      </c>
      <c r="BH157" s="334">
        <f t="shared" si="47"/>
        <v>0</v>
      </c>
      <c r="BI157" s="334">
        <f t="shared" si="48"/>
        <v>0</v>
      </c>
      <c r="BJ157" s="306" t="s">
        <v>346</v>
      </c>
      <c r="BK157" s="334">
        <f t="shared" si="49"/>
        <v>0</v>
      </c>
      <c r="BL157" s="306" t="s">
        <v>403</v>
      </c>
      <c r="BM157" s="306" t="s">
        <v>589</v>
      </c>
    </row>
    <row r="158" spans="2:65" s="253" customFormat="1" ht="22.5" customHeight="1">
      <c r="B158" s="15"/>
      <c r="C158" s="126" t="s">
        <v>590</v>
      </c>
      <c r="D158" s="126" t="s">
        <v>399</v>
      </c>
      <c r="E158" s="127" t="s">
        <v>591</v>
      </c>
      <c r="F158" s="331" t="s">
        <v>592</v>
      </c>
      <c r="G158" s="129" t="s">
        <v>401</v>
      </c>
      <c r="H158" s="130">
        <v>4</v>
      </c>
      <c r="I158" s="131"/>
      <c r="J158" s="132">
        <f t="shared" si="40"/>
        <v>0</v>
      </c>
      <c r="K158" s="128" t="s">
        <v>289</v>
      </c>
      <c r="L158" s="332"/>
      <c r="M158" s="333" t="s">
        <v>289</v>
      </c>
      <c r="N158" s="133" t="s">
        <v>309</v>
      </c>
      <c r="O158" s="255"/>
      <c r="P158" s="134">
        <f t="shared" si="41"/>
        <v>0</v>
      </c>
      <c r="Q158" s="134">
        <v>0</v>
      </c>
      <c r="R158" s="134">
        <f t="shared" si="42"/>
        <v>0</v>
      </c>
      <c r="S158" s="134">
        <v>0</v>
      </c>
      <c r="T158" s="135">
        <f t="shared" si="43"/>
        <v>0</v>
      </c>
      <c r="AR158" s="306" t="s">
        <v>402</v>
      </c>
      <c r="AT158" s="306" t="s">
        <v>399</v>
      </c>
      <c r="AU158" s="306" t="s">
        <v>348</v>
      </c>
      <c r="AY158" s="306" t="s">
        <v>396</v>
      </c>
      <c r="BE158" s="334">
        <f t="shared" si="44"/>
        <v>0</v>
      </c>
      <c r="BF158" s="334">
        <f t="shared" si="45"/>
        <v>0</v>
      </c>
      <c r="BG158" s="334">
        <f t="shared" si="46"/>
        <v>0</v>
      </c>
      <c r="BH158" s="334">
        <f t="shared" si="47"/>
        <v>0</v>
      </c>
      <c r="BI158" s="334">
        <f t="shared" si="48"/>
        <v>0</v>
      </c>
      <c r="BJ158" s="306" t="s">
        <v>346</v>
      </c>
      <c r="BK158" s="334">
        <f t="shared" si="49"/>
        <v>0</v>
      </c>
      <c r="BL158" s="306" t="s">
        <v>403</v>
      </c>
      <c r="BM158" s="306" t="s">
        <v>593</v>
      </c>
    </row>
    <row r="159" spans="2:65" s="253" customFormat="1" ht="22.5" customHeight="1">
      <c r="B159" s="15"/>
      <c r="C159" s="126" t="s">
        <v>594</v>
      </c>
      <c r="D159" s="126" t="s">
        <v>399</v>
      </c>
      <c r="E159" s="127" t="s">
        <v>595</v>
      </c>
      <c r="F159" s="331" t="s">
        <v>596</v>
      </c>
      <c r="G159" s="129" t="s">
        <v>401</v>
      </c>
      <c r="H159" s="130">
        <v>4</v>
      </c>
      <c r="I159" s="131"/>
      <c r="J159" s="132">
        <f t="shared" si="40"/>
        <v>0</v>
      </c>
      <c r="K159" s="128" t="s">
        <v>289</v>
      </c>
      <c r="L159" s="332"/>
      <c r="M159" s="333" t="s">
        <v>289</v>
      </c>
      <c r="N159" s="133" t="s">
        <v>309</v>
      </c>
      <c r="O159" s="255"/>
      <c r="P159" s="134">
        <f t="shared" si="41"/>
        <v>0</v>
      </c>
      <c r="Q159" s="134">
        <v>0</v>
      </c>
      <c r="R159" s="134">
        <f t="shared" si="42"/>
        <v>0</v>
      </c>
      <c r="S159" s="134">
        <v>0</v>
      </c>
      <c r="T159" s="135">
        <f t="shared" si="43"/>
        <v>0</v>
      </c>
      <c r="AR159" s="306" t="s">
        <v>402</v>
      </c>
      <c r="AT159" s="306" t="s">
        <v>399</v>
      </c>
      <c r="AU159" s="306" t="s">
        <v>348</v>
      </c>
      <c r="AY159" s="306" t="s">
        <v>396</v>
      </c>
      <c r="BE159" s="334">
        <f t="shared" si="44"/>
        <v>0</v>
      </c>
      <c r="BF159" s="334">
        <f t="shared" si="45"/>
        <v>0</v>
      </c>
      <c r="BG159" s="334">
        <f t="shared" si="46"/>
        <v>0</v>
      </c>
      <c r="BH159" s="334">
        <f t="shared" si="47"/>
        <v>0</v>
      </c>
      <c r="BI159" s="334">
        <f t="shared" si="48"/>
        <v>0</v>
      </c>
      <c r="BJ159" s="306" t="s">
        <v>346</v>
      </c>
      <c r="BK159" s="334">
        <f t="shared" si="49"/>
        <v>0</v>
      </c>
      <c r="BL159" s="306" t="s">
        <v>403</v>
      </c>
      <c r="BM159" s="306" t="s">
        <v>597</v>
      </c>
    </row>
    <row r="160" spans="2:65" s="253" customFormat="1" ht="22.5" customHeight="1">
      <c r="B160" s="15"/>
      <c r="C160" s="126" t="s">
        <v>598</v>
      </c>
      <c r="D160" s="126" t="s">
        <v>399</v>
      </c>
      <c r="E160" s="127" t="s">
        <v>599</v>
      </c>
      <c r="F160" s="331" t="s">
        <v>600</v>
      </c>
      <c r="G160" s="129" t="s">
        <v>401</v>
      </c>
      <c r="H160" s="130">
        <v>4</v>
      </c>
      <c r="I160" s="131"/>
      <c r="J160" s="132">
        <f t="shared" si="40"/>
        <v>0</v>
      </c>
      <c r="K160" s="128" t="s">
        <v>289</v>
      </c>
      <c r="L160" s="332"/>
      <c r="M160" s="333" t="s">
        <v>289</v>
      </c>
      <c r="N160" s="133" t="s">
        <v>309</v>
      </c>
      <c r="O160" s="255"/>
      <c r="P160" s="134">
        <f t="shared" si="41"/>
        <v>0</v>
      </c>
      <c r="Q160" s="134">
        <v>0</v>
      </c>
      <c r="R160" s="134">
        <f t="shared" si="42"/>
        <v>0</v>
      </c>
      <c r="S160" s="134">
        <v>0</v>
      </c>
      <c r="T160" s="135">
        <f t="shared" si="43"/>
        <v>0</v>
      </c>
      <c r="AR160" s="306" t="s">
        <v>402</v>
      </c>
      <c r="AT160" s="306" t="s">
        <v>399</v>
      </c>
      <c r="AU160" s="306" t="s">
        <v>348</v>
      </c>
      <c r="AY160" s="306" t="s">
        <v>396</v>
      </c>
      <c r="BE160" s="334">
        <f t="shared" si="44"/>
        <v>0</v>
      </c>
      <c r="BF160" s="334">
        <f t="shared" si="45"/>
        <v>0</v>
      </c>
      <c r="BG160" s="334">
        <f t="shared" si="46"/>
        <v>0</v>
      </c>
      <c r="BH160" s="334">
        <f t="shared" si="47"/>
        <v>0</v>
      </c>
      <c r="BI160" s="334">
        <f t="shared" si="48"/>
        <v>0</v>
      </c>
      <c r="BJ160" s="306" t="s">
        <v>346</v>
      </c>
      <c r="BK160" s="334">
        <f t="shared" si="49"/>
        <v>0</v>
      </c>
      <c r="BL160" s="306" t="s">
        <v>403</v>
      </c>
      <c r="BM160" s="306" t="s">
        <v>601</v>
      </c>
    </row>
    <row r="161" spans="2:65" s="253" customFormat="1" ht="22.5" customHeight="1">
      <c r="B161" s="15"/>
      <c r="C161" s="126" t="s">
        <v>602</v>
      </c>
      <c r="D161" s="126" t="s">
        <v>399</v>
      </c>
      <c r="E161" s="127" t="s">
        <v>603</v>
      </c>
      <c r="F161" s="331" t="s">
        <v>604</v>
      </c>
      <c r="G161" s="129" t="s">
        <v>401</v>
      </c>
      <c r="H161" s="130">
        <v>2</v>
      </c>
      <c r="I161" s="131"/>
      <c r="J161" s="132">
        <f t="shared" si="40"/>
        <v>0</v>
      </c>
      <c r="K161" s="128" t="s">
        <v>289</v>
      </c>
      <c r="L161" s="332"/>
      <c r="M161" s="333" t="s">
        <v>289</v>
      </c>
      <c r="N161" s="133" t="s">
        <v>309</v>
      </c>
      <c r="O161" s="255"/>
      <c r="P161" s="134">
        <f t="shared" si="41"/>
        <v>0</v>
      </c>
      <c r="Q161" s="134">
        <v>0</v>
      </c>
      <c r="R161" s="134">
        <f t="shared" si="42"/>
        <v>0</v>
      </c>
      <c r="S161" s="134">
        <v>0</v>
      </c>
      <c r="T161" s="135">
        <f t="shared" si="43"/>
        <v>0</v>
      </c>
      <c r="AR161" s="306" t="s">
        <v>402</v>
      </c>
      <c r="AT161" s="306" t="s">
        <v>399</v>
      </c>
      <c r="AU161" s="306" t="s">
        <v>348</v>
      </c>
      <c r="AY161" s="306" t="s">
        <v>396</v>
      </c>
      <c r="BE161" s="334">
        <f t="shared" si="44"/>
        <v>0</v>
      </c>
      <c r="BF161" s="334">
        <f t="shared" si="45"/>
        <v>0</v>
      </c>
      <c r="BG161" s="334">
        <f t="shared" si="46"/>
        <v>0</v>
      </c>
      <c r="BH161" s="334">
        <f t="shared" si="47"/>
        <v>0</v>
      </c>
      <c r="BI161" s="334">
        <f t="shared" si="48"/>
        <v>0</v>
      </c>
      <c r="BJ161" s="306" t="s">
        <v>346</v>
      </c>
      <c r="BK161" s="334">
        <f t="shared" si="49"/>
        <v>0</v>
      </c>
      <c r="BL161" s="306" t="s">
        <v>403</v>
      </c>
      <c r="BM161" s="306" t="s">
        <v>605</v>
      </c>
    </row>
    <row r="162" spans="2:65" s="253" customFormat="1" ht="22.5" customHeight="1">
      <c r="B162" s="15"/>
      <c r="C162" s="126" t="s">
        <v>606</v>
      </c>
      <c r="D162" s="126" t="s">
        <v>399</v>
      </c>
      <c r="E162" s="127" t="s">
        <v>607</v>
      </c>
      <c r="F162" s="331" t="s">
        <v>608</v>
      </c>
      <c r="G162" s="129" t="s">
        <v>401</v>
      </c>
      <c r="H162" s="130">
        <v>1</v>
      </c>
      <c r="I162" s="131"/>
      <c r="J162" s="132">
        <f t="shared" si="40"/>
        <v>0</v>
      </c>
      <c r="K162" s="128" t="s">
        <v>289</v>
      </c>
      <c r="L162" s="332"/>
      <c r="M162" s="333" t="s">
        <v>289</v>
      </c>
      <c r="N162" s="133" t="s">
        <v>309</v>
      </c>
      <c r="O162" s="255"/>
      <c r="P162" s="134">
        <f t="shared" si="41"/>
        <v>0</v>
      </c>
      <c r="Q162" s="134">
        <v>0</v>
      </c>
      <c r="R162" s="134">
        <f t="shared" si="42"/>
        <v>0</v>
      </c>
      <c r="S162" s="134">
        <v>0</v>
      </c>
      <c r="T162" s="135">
        <f t="shared" si="43"/>
        <v>0</v>
      </c>
      <c r="AR162" s="306" t="s">
        <v>402</v>
      </c>
      <c r="AT162" s="306" t="s">
        <v>399</v>
      </c>
      <c r="AU162" s="306" t="s">
        <v>348</v>
      </c>
      <c r="AY162" s="306" t="s">
        <v>396</v>
      </c>
      <c r="BE162" s="334">
        <f t="shared" si="44"/>
        <v>0</v>
      </c>
      <c r="BF162" s="334">
        <f t="shared" si="45"/>
        <v>0</v>
      </c>
      <c r="BG162" s="334">
        <f t="shared" si="46"/>
        <v>0</v>
      </c>
      <c r="BH162" s="334">
        <f t="shared" si="47"/>
        <v>0</v>
      </c>
      <c r="BI162" s="334">
        <f t="shared" si="48"/>
        <v>0</v>
      </c>
      <c r="BJ162" s="306" t="s">
        <v>346</v>
      </c>
      <c r="BK162" s="334">
        <f t="shared" si="49"/>
        <v>0</v>
      </c>
      <c r="BL162" s="306" t="s">
        <v>403</v>
      </c>
      <c r="BM162" s="306" t="s">
        <v>609</v>
      </c>
    </row>
    <row r="163" spans="2:65" s="253" customFormat="1" ht="22.5" customHeight="1">
      <c r="B163" s="15"/>
      <c r="C163" s="126" t="s">
        <v>610</v>
      </c>
      <c r="D163" s="126" t="s">
        <v>399</v>
      </c>
      <c r="E163" s="127" t="s">
        <v>611</v>
      </c>
      <c r="F163" s="331" t="s">
        <v>612</v>
      </c>
      <c r="G163" s="129" t="s">
        <v>401</v>
      </c>
      <c r="H163" s="130">
        <v>1</v>
      </c>
      <c r="I163" s="131"/>
      <c r="J163" s="132">
        <f t="shared" si="40"/>
        <v>0</v>
      </c>
      <c r="K163" s="128" t="s">
        <v>289</v>
      </c>
      <c r="L163" s="332"/>
      <c r="M163" s="333" t="s">
        <v>289</v>
      </c>
      <c r="N163" s="133" t="s">
        <v>309</v>
      </c>
      <c r="O163" s="255"/>
      <c r="P163" s="134">
        <f t="shared" si="41"/>
        <v>0</v>
      </c>
      <c r="Q163" s="134">
        <v>0</v>
      </c>
      <c r="R163" s="134">
        <f t="shared" si="42"/>
        <v>0</v>
      </c>
      <c r="S163" s="134">
        <v>0</v>
      </c>
      <c r="T163" s="135">
        <f t="shared" si="43"/>
        <v>0</v>
      </c>
      <c r="AR163" s="306" t="s">
        <v>402</v>
      </c>
      <c r="AT163" s="306" t="s">
        <v>399</v>
      </c>
      <c r="AU163" s="306" t="s">
        <v>348</v>
      </c>
      <c r="AY163" s="306" t="s">
        <v>396</v>
      </c>
      <c r="BE163" s="334">
        <f t="shared" si="44"/>
        <v>0</v>
      </c>
      <c r="BF163" s="334">
        <f t="shared" si="45"/>
        <v>0</v>
      </c>
      <c r="BG163" s="334">
        <f t="shared" si="46"/>
        <v>0</v>
      </c>
      <c r="BH163" s="334">
        <f t="shared" si="47"/>
        <v>0</v>
      </c>
      <c r="BI163" s="334">
        <f t="shared" si="48"/>
        <v>0</v>
      </c>
      <c r="BJ163" s="306" t="s">
        <v>346</v>
      </c>
      <c r="BK163" s="334">
        <f t="shared" si="49"/>
        <v>0</v>
      </c>
      <c r="BL163" s="306" t="s">
        <v>403</v>
      </c>
      <c r="BM163" s="306" t="s">
        <v>613</v>
      </c>
    </row>
    <row r="164" spans="2:65" s="253" customFormat="1" ht="22.5" customHeight="1">
      <c r="B164" s="15"/>
      <c r="C164" s="126" t="s">
        <v>614</v>
      </c>
      <c r="D164" s="126" t="s">
        <v>399</v>
      </c>
      <c r="E164" s="127" t="s">
        <v>615</v>
      </c>
      <c r="F164" s="331" t="s">
        <v>616</v>
      </c>
      <c r="G164" s="129" t="s">
        <v>441</v>
      </c>
      <c r="H164" s="130">
        <v>115</v>
      </c>
      <c r="I164" s="131"/>
      <c r="J164" s="132">
        <f t="shared" si="40"/>
        <v>0</v>
      </c>
      <c r="K164" s="128" t="s">
        <v>289</v>
      </c>
      <c r="L164" s="332"/>
      <c r="M164" s="333" t="s">
        <v>289</v>
      </c>
      <c r="N164" s="133" t="s">
        <v>309</v>
      </c>
      <c r="O164" s="255"/>
      <c r="P164" s="134">
        <f t="shared" si="41"/>
        <v>0</v>
      </c>
      <c r="Q164" s="134">
        <v>0</v>
      </c>
      <c r="R164" s="134">
        <f t="shared" si="42"/>
        <v>0</v>
      </c>
      <c r="S164" s="134">
        <v>0</v>
      </c>
      <c r="T164" s="135">
        <f t="shared" si="43"/>
        <v>0</v>
      </c>
      <c r="AR164" s="306" t="s">
        <v>402</v>
      </c>
      <c r="AT164" s="306" t="s">
        <v>399</v>
      </c>
      <c r="AU164" s="306" t="s">
        <v>348</v>
      </c>
      <c r="AY164" s="306" t="s">
        <v>396</v>
      </c>
      <c r="BE164" s="334">
        <f t="shared" si="44"/>
        <v>0</v>
      </c>
      <c r="BF164" s="334">
        <f t="shared" si="45"/>
        <v>0</v>
      </c>
      <c r="BG164" s="334">
        <f t="shared" si="46"/>
        <v>0</v>
      </c>
      <c r="BH164" s="334">
        <f t="shared" si="47"/>
        <v>0</v>
      </c>
      <c r="BI164" s="334">
        <f t="shared" si="48"/>
        <v>0</v>
      </c>
      <c r="BJ164" s="306" t="s">
        <v>346</v>
      </c>
      <c r="BK164" s="334">
        <f t="shared" si="49"/>
        <v>0</v>
      </c>
      <c r="BL164" s="306" t="s">
        <v>403</v>
      </c>
      <c r="BM164" s="306" t="s">
        <v>617</v>
      </c>
    </row>
    <row r="165" spans="2:65" s="253" customFormat="1" ht="22.5" customHeight="1">
      <c r="B165" s="15"/>
      <c r="C165" s="126" t="s">
        <v>618</v>
      </c>
      <c r="D165" s="126" t="s">
        <v>399</v>
      </c>
      <c r="E165" s="127" t="s">
        <v>452</v>
      </c>
      <c r="F165" s="331" t="s">
        <v>453</v>
      </c>
      <c r="G165" s="129" t="s">
        <v>441</v>
      </c>
      <c r="H165" s="130">
        <v>30</v>
      </c>
      <c r="I165" s="131"/>
      <c r="J165" s="132">
        <f t="shared" si="40"/>
        <v>0</v>
      </c>
      <c r="K165" s="128" t="s">
        <v>289</v>
      </c>
      <c r="L165" s="332"/>
      <c r="M165" s="333" t="s">
        <v>289</v>
      </c>
      <c r="N165" s="133" t="s">
        <v>309</v>
      </c>
      <c r="O165" s="255"/>
      <c r="P165" s="134">
        <f t="shared" si="41"/>
        <v>0</v>
      </c>
      <c r="Q165" s="134">
        <v>0</v>
      </c>
      <c r="R165" s="134">
        <f t="shared" si="42"/>
        <v>0</v>
      </c>
      <c r="S165" s="134">
        <v>0</v>
      </c>
      <c r="T165" s="135">
        <f t="shared" si="43"/>
        <v>0</v>
      </c>
      <c r="AR165" s="306" t="s">
        <v>402</v>
      </c>
      <c r="AT165" s="306" t="s">
        <v>399</v>
      </c>
      <c r="AU165" s="306" t="s">
        <v>348</v>
      </c>
      <c r="AY165" s="306" t="s">
        <v>396</v>
      </c>
      <c r="BE165" s="334">
        <f t="shared" si="44"/>
        <v>0</v>
      </c>
      <c r="BF165" s="334">
        <f t="shared" si="45"/>
        <v>0</v>
      </c>
      <c r="BG165" s="334">
        <f t="shared" si="46"/>
        <v>0</v>
      </c>
      <c r="BH165" s="334">
        <f t="shared" si="47"/>
        <v>0</v>
      </c>
      <c r="BI165" s="334">
        <f t="shared" si="48"/>
        <v>0</v>
      </c>
      <c r="BJ165" s="306" t="s">
        <v>346</v>
      </c>
      <c r="BK165" s="334">
        <f t="shared" si="49"/>
        <v>0</v>
      </c>
      <c r="BL165" s="306" t="s">
        <v>403</v>
      </c>
      <c r="BM165" s="306" t="s">
        <v>619</v>
      </c>
    </row>
    <row r="166" spans="2:65" s="253" customFormat="1" ht="22.5" customHeight="1">
      <c r="B166" s="15"/>
      <c r="C166" s="126" t="s">
        <v>620</v>
      </c>
      <c r="D166" s="126" t="s">
        <v>399</v>
      </c>
      <c r="E166" s="127" t="s">
        <v>455</v>
      </c>
      <c r="F166" s="331" t="s">
        <v>456</v>
      </c>
      <c r="G166" s="129" t="s">
        <v>457</v>
      </c>
      <c r="H166" s="130">
        <v>4</v>
      </c>
      <c r="I166" s="131"/>
      <c r="J166" s="132">
        <f t="shared" si="40"/>
        <v>0</v>
      </c>
      <c r="K166" s="128" t="s">
        <v>289</v>
      </c>
      <c r="L166" s="332"/>
      <c r="M166" s="333" t="s">
        <v>289</v>
      </c>
      <c r="N166" s="133" t="s">
        <v>309</v>
      </c>
      <c r="O166" s="255"/>
      <c r="P166" s="134">
        <f t="shared" si="41"/>
        <v>0</v>
      </c>
      <c r="Q166" s="134">
        <v>0</v>
      </c>
      <c r="R166" s="134">
        <f t="shared" si="42"/>
        <v>0</v>
      </c>
      <c r="S166" s="134">
        <v>0</v>
      </c>
      <c r="T166" s="135">
        <f t="shared" si="43"/>
        <v>0</v>
      </c>
      <c r="AR166" s="306" t="s">
        <v>402</v>
      </c>
      <c r="AT166" s="306" t="s">
        <v>399</v>
      </c>
      <c r="AU166" s="306" t="s">
        <v>348</v>
      </c>
      <c r="AY166" s="306" t="s">
        <v>396</v>
      </c>
      <c r="BE166" s="334">
        <f t="shared" si="44"/>
        <v>0</v>
      </c>
      <c r="BF166" s="334">
        <f t="shared" si="45"/>
        <v>0</v>
      </c>
      <c r="BG166" s="334">
        <f t="shared" si="46"/>
        <v>0</v>
      </c>
      <c r="BH166" s="334">
        <f t="shared" si="47"/>
        <v>0</v>
      </c>
      <c r="BI166" s="334">
        <f t="shared" si="48"/>
        <v>0</v>
      </c>
      <c r="BJ166" s="306" t="s">
        <v>346</v>
      </c>
      <c r="BK166" s="334">
        <f t="shared" si="49"/>
        <v>0</v>
      </c>
      <c r="BL166" s="306" t="s">
        <v>403</v>
      </c>
      <c r="BM166" s="306" t="s">
        <v>621</v>
      </c>
    </row>
    <row r="167" spans="2:65" s="253" customFormat="1" ht="22.5" customHeight="1">
      <c r="B167" s="15"/>
      <c r="C167" s="126" t="s">
        <v>622</v>
      </c>
      <c r="D167" s="126" t="s">
        <v>399</v>
      </c>
      <c r="E167" s="127" t="s">
        <v>623</v>
      </c>
      <c r="F167" s="331" t="s">
        <v>473</v>
      </c>
      <c r="G167" s="129" t="s">
        <v>457</v>
      </c>
      <c r="H167" s="130">
        <v>60</v>
      </c>
      <c r="I167" s="131"/>
      <c r="J167" s="132">
        <f t="shared" si="40"/>
        <v>0</v>
      </c>
      <c r="K167" s="128" t="s">
        <v>289</v>
      </c>
      <c r="L167" s="332"/>
      <c r="M167" s="333" t="s">
        <v>289</v>
      </c>
      <c r="N167" s="133" t="s">
        <v>309</v>
      </c>
      <c r="O167" s="255"/>
      <c r="P167" s="134">
        <f t="shared" si="41"/>
        <v>0</v>
      </c>
      <c r="Q167" s="134">
        <v>0</v>
      </c>
      <c r="R167" s="134">
        <f t="shared" si="42"/>
        <v>0</v>
      </c>
      <c r="S167" s="134">
        <v>0</v>
      </c>
      <c r="T167" s="135">
        <f t="shared" si="43"/>
        <v>0</v>
      </c>
      <c r="AR167" s="306" t="s">
        <v>402</v>
      </c>
      <c r="AT167" s="306" t="s">
        <v>399</v>
      </c>
      <c r="AU167" s="306" t="s">
        <v>348</v>
      </c>
      <c r="AY167" s="306" t="s">
        <v>396</v>
      </c>
      <c r="BE167" s="334">
        <f t="shared" si="44"/>
        <v>0</v>
      </c>
      <c r="BF167" s="334">
        <f t="shared" si="45"/>
        <v>0</v>
      </c>
      <c r="BG167" s="334">
        <f t="shared" si="46"/>
        <v>0</v>
      </c>
      <c r="BH167" s="334">
        <f t="shared" si="47"/>
        <v>0</v>
      </c>
      <c r="BI167" s="334">
        <f t="shared" si="48"/>
        <v>0</v>
      </c>
      <c r="BJ167" s="306" t="s">
        <v>346</v>
      </c>
      <c r="BK167" s="334">
        <f t="shared" si="49"/>
        <v>0</v>
      </c>
      <c r="BL167" s="306" t="s">
        <v>403</v>
      </c>
      <c r="BM167" s="306" t="s">
        <v>624</v>
      </c>
    </row>
    <row r="168" spans="2:65" s="253" customFormat="1" ht="22.5" customHeight="1">
      <c r="B168" s="15"/>
      <c r="C168" s="126" t="s">
        <v>625</v>
      </c>
      <c r="D168" s="126" t="s">
        <v>399</v>
      </c>
      <c r="E168" s="127" t="s">
        <v>626</v>
      </c>
      <c r="F168" s="331" t="s">
        <v>477</v>
      </c>
      <c r="G168" s="129" t="s">
        <v>401</v>
      </c>
      <c r="H168" s="130">
        <v>4</v>
      </c>
      <c r="I168" s="131"/>
      <c r="J168" s="132">
        <f t="shared" si="40"/>
        <v>0</v>
      </c>
      <c r="K168" s="128" t="s">
        <v>289</v>
      </c>
      <c r="L168" s="332"/>
      <c r="M168" s="333" t="s">
        <v>289</v>
      </c>
      <c r="N168" s="133" t="s">
        <v>309</v>
      </c>
      <c r="O168" s="255"/>
      <c r="P168" s="134">
        <f t="shared" si="41"/>
        <v>0</v>
      </c>
      <c r="Q168" s="134">
        <v>0</v>
      </c>
      <c r="R168" s="134">
        <f t="shared" si="42"/>
        <v>0</v>
      </c>
      <c r="S168" s="134">
        <v>0</v>
      </c>
      <c r="T168" s="135">
        <f t="shared" si="43"/>
        <v>0</v>
      </c>
      <c r="AR168" s="306" t="s">
        <v>402</v>
      </c>
      <c r="AT168" s="306" t="s">
        <v>399</v>
      </c>
      <c r="AU168" s="306" t="s">
        <v>348</v>
      </c>
      <c r="AY168" s="306" t="s">
        <v>396</v>
      </c>
      <c r="BE168" s="334">
        <f t="shared" si="44"/>
        <v>0</v>
      </c>
      <c r="BF168" s="334">
        <f t="shared" si="45"/>
        <v>0</v>
      </c>
      <c r="BG168" s="334">
        <f t="shared" si="46"/>
        <v>0</v>
      </c>
      <c r="BH168" s="334">
        <f t="shared" si="47"/>
        <v>0</v>
      </c>
      <c r="BI168" s="334">
        <f t="shared" si="48"/>
        <v>0</v>
      </c>
      <c r="BJ168" s="306" t="s">
        <v>346</v>
      </c>
      <c r="BK168" s="334">
        <f t="shared" si="49"/>
        <v>0</v>
      </c>
      <c r="BL168" s="306" t="s">
        <v>403</v>
      </c>
      <c r="BM168" s="306" t="s">
        <v>627</v>
      </c>
    </row>
    <row r="169" spans="2:65" s="114" customFormat="1" ht="29.85" customHeight="1">
      <c r="B169" s="113"/>
      <c r="D169" s="123" t="s">
        <v>337</v>
      </c>
      <c r="E169" s="124" t="s">
        <v>628</v>
      </c>
      <c r="F169" s="335"/>
      <c r="I169" s="117"/>
      <c r="J169" s="125">
        <f>BK169</f>
        <v>0</v>
      </c>
      <c r="L169" s="113"/>
      <c r="M169" s="119"/>
      <c r="N169" s="120"/>
      <c r="O169" s="120"/>
      <c r="P169" s="121">
        <f>SUM(P170:P180)</f>
        <v>0</v>
      </c>
      <c r="Q169" s="120"/>
      <c r="R169" s="121">
        <f>SUM(R170:R180)</f>
        <v>0</v>
      </c>
      <c r="S169" s="120"/>
      <c r="T169" s="122">
        <f>SUM(T170:T180)</f>
        <v>0</v>
      </c>
      <c r="AR169" s="115" t="s">
        <v>348</v>
      </c>
      <c r="AT169" s="329" t="s">
        <v>337</v>
      </c>
      <c r="AU169" s="329" t="s">
        <v>346</v>
      </c>
      <c r="AY169" s="115" t="s">
        <v>396</v>
      </c>
      <c r="BK169" s="330">
        <f>SUM(BK170:BK180)</f>
        <v>0</v>
      </c>
    </row>
    <row r="170" spans="2:65" s="253" customFormat="1" ht="22.5" customHeight="1">
      <c r="B170" s="15"/>
      <c r="C170" s="126" t="s">
        <v>629</v>
      </c>
      <c r="D170" s="126" t="s">
        <v>399</v>
      </c>
      <c r="E170" s="127" t="s">
        <v>630</v>
      </c>
      <c r="F170" s="331" t="s">
        <v>1544</v>
      </c>
      <c r="G170" s="129" t="s">
        <v>401</v>
      </c>
      <c r="H170" s="130">
        <v>1</v>
      </c>
      <c r="I170" s="131"/>
      <c r="J170" s="132">
        <f t="shared" ref="J170:J180" si="50">ROUND(I170*H170,2)</f>
        <v>0</v>
      </c>
      <c r="K170" s="128" t="s">
        <v>289</v>
      </c>
      <c r="L170" s="332"/>
      <c r="M170" s="333" t="s">
        <v>289</v>
      </c>
      <c r="N170" s="133" t="s">
        <v>309</v>
      </c>
      <c r="O170" s="255"/>
      <c r="P170" s="134">
        <f t="shared" ref="P170:P180" si="51">O170*H170</f>
        <v>0</v>
      </c>
      <c r="Q170" s="134">
        <v>0</v>
      </c>
      <c r="R170" s="134">
        <f t="shared" ref="R170:R180" si="52">Q170*H170</f>
        <v>0</v>
      </c>
      <c r="S170" s="134">
        <v>0</v>
      </c>
      <c r="T170" s="135">
        <f t="shared" ref="T170:T180" si="53">S170*H170</f>
        <v>0</v>
      </c>
      <c r="AR170" s="306" t="s">
        <v>486</v>
      </c>
      <c r="AT170" s="306" t="s">
        <v>399</v>
      </c>
      <c r="AU170" s="306" t="s">
        <v>348</v>
      </c>
      <c r="AY170" s="306" t="s">
        <v>396</v>
      </c>
      <c r="BE170" s="334">
        <f t="shared" ref="BE170:BE180" si="54">IF(N170="základní",J170,0)</f>
        <v>0</v>
      </c>
      <c r="BF170" s="334">
        <f t="shared" ref="BF170:BF180" si="55">IF(N170="snížená",J170,0)</f>
        <v>0</v>
      </c>
      <c r="BG170" s="334">
        <f t="shared" ref="BG170:BG180" si="56">IF(N170="zákl. přenesená",J170,0)</f>
        <v>0</v>
      </c>
      <c r="BH170" s="334">
        <f t="shared" ref="BH170:BH180" si="57">IF(N170="sníž. přenesená",J170,0)</f>
        <v>0</v>
      </c>
      <c r="BI170" s="334">
        <f t="shared" ref="BI170:BI180" si="58">IF(N170="nulová",J170,0)</f>
        <v>0</v>
      </c>
      <c r="BJ170" s="306" t="s">
        <v>346</v>
      </c>
      <c r="BK170" s="334">
        <f t="shared" ref="BK170:BK180" si="59">ROUND(I170*H170,2)</f>
        <v>0</v>
      </c>
      <c r="BL170" s="306" t="s">
        <v>435</v>
      </c>
      <c r="BM170" s="306" t="s">
        <v>631</v>
      </c>
    </row>
    <row r="171" spans="2:65" s="253" customFormat="1" ht="22.5" customHeight="1">
      <c r="B171" s="15"/>
      <c r="C171" s="126" t="s">
        <v>632</v>
      </c>
      <c r="D171" s="126" t="s">
        <v>399</v>
      </c>
      <c r="E171" s="127" t="s">
        <v>416</v>
      </c>
      <c r="F171" s="331" t="s">
        <v>417</v>
      </c>
      <c r="G171" s="129" t="s">
        <v>401</v>
      </c>
      <c r="H171" s="130">
        <v>1</v>
      </c>
      <c r="I171" s="131"/>
      <c r="J171" s="132">
        <f t="shared" si="50"/>
        <v>0</v>
      </c>
      <c r="K171" s="128" t="s">
        <v>289</v>
      </c>
      <c r="L171" s="332"/>
      <c r="M171" s="333" t="s">
        <v>289</v>
      </c>
      <c r="N171" s="133" t="s">
        <v>309</v>
      </c>
      <c r="O171" s="255"/>
      <c r="P171" s="134">
        <f t="shared" si="51"/>
        <v>0</v>
      </c>
      <c r="Q171" s="134">
        <v>0</v>
      </c>
      <c r="R171" s="134">
        <f t="shared" si="52"/>
        <v>0</v>
      </c>
      <c r="S171" s="134">
        <v>0</v>
      </c>
      <c r="T171" s="135">
        <f t="shared" si="53"/>
        <v>0</v>
      </c>
      <c r="AR171" s="306" t="s">
        <v>486</v>
      </c>
      <c r="AT171" s="306" t="s">
        <v>399</v>
      </c>
      <c r="AU171" s="306" t="s">
        <v>348</v>
      </c>
      <c r="AY171" s="306" t="s">
        <v>396</v>
      </c>
      <c r="BE171" s="334">
        <f t="shared" si="54"/>
        <v>0</v>
      </c>
      <c r="BF171" s="334">
        <f t="shared" si="55"/>
        <v>0</v>
      </c>
      <c r="BG171" s="334">
        <f t="shared" si="56"/>
        <v>0</v>
      </c>
      <c r="BH171" s="334">
        <f t="shared" si="57"/>
        <v>0</v>
      </c>
      <c r="BI171" s="334">
        <f t="shared" si="58"/>
        <v>0</v>
      </c>
      <c r="BJ171" s="306" t="s">
        <v>346</v>
      </c>
      <c r="BK171" s="334">
        <f t="shared" si="59"/>
        <v>0</v>
      </c>
      <c r="BL171" s="306" t="s">
        <v>435</v>
      </c>
      <c r="BM171" s="306" t="s">
        <v>633</v>
      </c>
    </row>
    <row r="172" spans="2:65" s="253" customFormat="1" ht="22.5" customHeight="1">
      <c r="B172" s="15"/>
      <c r="C172" s="126" t="s">
        <v>634</v>
      </c>
      <c r="D172" s="126" t="s">
        <v>399</v>
      </c>
      <c r="E172" s="127" t="s">
        <v>436</v>
      </c>
      <c r="F172" s="331" t="s">
        <v>1545</v>
      </c>
      <c r="G172" s="129" t="s">
        <v>401</v>
      </c>
      <c r="H172" s="130">
        <v>1</v>
      </c>
      <c r="I172" s="131"/>
      <c r="J172" s="132">
        <f t="shared" si="50"/>
        <v>0</v>
      </c>
      <c r="K172" s="128" t="s">
        <v>289</v>
      </c>
      <c r="L172" s="332"/>
      <c r="M172" s="333" t="s">
        <v>289</v>
      </c>
      <c r="N172" s="133" t="s">
        <v>309</v>
      </c>
      <c r="O172" s="255"/>
      <c r="P172" s="134">
        <f t="shared" si="51"/>
        <v>0</v>
      </c>
      <c r="Q172" s="134">
        <v>0</v>
      </c>
      <c r="R172" s="134">
        <f t="shared" si="52"/>
        <v>0</v>
      </c>
      <c r="S172" s="134">
        <v>0</v>
      </c>
      <c r="T172" s="135">
        <f t="shared" si="53"/>
        <v>0</v>
      </c>
      <c r="AR172" s="306" t="s">
        <v>486</v>
      </c>
      <c r="AT172" s="306" t="s">
        <v>399</v>
      </c>
      <c r="AU172" s="306" t="s">
        <v>348</v>
      </c>
      <c r="AY172" s="306" t="s">
        <v>396</v>
      </c>
      <c r="BE172" s="334">
        <f t="shared" si="54"/>
        <v>0</v>
      </c>
      <c r="BF172" s="334">
        <f t="shared" si="55"/>
        <v>0</v>
      </c>
      <c r="BG172" s="334">
        <f t="shared" si="56"/>
        <v>0</v>
      </c>
      <c r="BH172" s="334">
        <f t="shared" si="57"/>
        <v>0</v>
      </c>
      <c r="BI172" s="334">
        <f t="shared" si="58"/>
        <v>0</v>
      </c>
      <c r="BJ172" s="306" t="s">
        <v>346</v>
      </c>
      <c r="BK172" s="334">
        <f t="shared" si="59"/>
        <v>0</v>
      </c>
      <c r="BL172" s="306" t="s">
        <v>435</v>
      </c>
      <c r="BM172" s="306" t="s">
        <v>635</v>
      </c>
    </row>
    <row r="173" spans="2:65" s="253" customFormat="1" ht="22.5" customHeight="1">
      <c r="B173" s="15"/>
      <c r="C173" s="126" t="s">
        <v>636</v>
      </c>
      <c r="D173" s="126" t="s">
        <v>399</v>
      </c>
      <c r="E173" s="127" t="s">
        <v>439</v>
      </c>
      <c r="F173" s="331" t="s">
        <v>440</v>
      </c>
      <c r="G173" s="129" t="s">
        <v>441</v>
      </c>
      <c r="H173" s="130">
        <v>12</v>
      </c>
      <c r="I173" s="131"/>
      <c r="J173" s="132">
        <f t="shared" si="50"/>
        <v>0</v>
      </c>
      <c r="K173" s="128" t="s">
        <v>289</v>
      </c>
      <c r="L173" s="332"/>
      <c r="M173" s="333" t="s">
        <v>289</v>
      </c>
      <c r="N173" s="133" t="s">
        <v>309</v>
      </c>
      <c r="O173" s="255"/>
      <c r="P173" s="134">
        <f t="shared" si="51"/>
        <v>0</v>
      </c>
      <c r="Q173" s="134">
        <v>0</v>
      </c>
      <c r="R173" s="134">
        <f t="shared" si="52"/>
        <v>0</v>
      </c>
      <c r="S173" s="134">
        <v>0</v>
      </c>
      <c r="T173" s="135">
        <f t="shared" si="53"/>
        <v>0</v>
      </c>
      <c r="AR173" s="306" t="s">
        <v>486</v>
      </c>
      <c r="AT173" s="306" t="s">
        <v>399</v>
      </c>
      <c r="AU173" s="306" t="s">
        <v>348</v>
      </c>
      <c r="AY173" s="306" t="s">
        <v>396</v>
      </c>
      <c r="BE173" s="334">
        <f t="shared" si="54"/>
        <v>0</v>
      </c>
      <c r="BF173" s="334">
        <f t="shared" si="55"/>
        <v>0</v>
      </c>
      <c r="BG173" s="334">
        <f t="shared" si="56"/>
        <v>0</v>
      </c>
      <c r="BH173" s="334">
        <f t="shared" si="57"/>
        <v>0</v>
      </c>
      <c r="BI173" s="334">
        <f t="shared" si="58"/>
        <v>0</v>
      </c>
      <c r="BJ173" s="306" t="s">
        <v>346</v>
      </c>
      <c r="BK173" s="334">
        <f t="shared" si="59"/>
        <v>0</v>
      </c>
      <c r="BL173" s="306" t="s">
        <v>435</v>
      </c>
      <c r="BM173" s="306" t="s">
        <v>637</v>
      </c>
    </row>
    <row r="174" spans="2:65" s="253" customFormat="1" ht="22.5" customHeight="1">
      <c r="B174" s="15"/>
      <c r="C174" s="126" t="s">
        <v>638</v>
      </c>
      <c r="D174" s="126" t="s">
        <v>399</v>
      </c>
      <c r="E174" s="127" t="s">
        <v>448</v>
      </c>
      <c r="F174" s="331" t="s">
        <v>449</v>
      </c>
      <c r="G174" s="129" t="s">
        <v>441</v>
      </c>
      <c r="H174" s="130">
        <v>12</v>
      </c>
      <c r="I174" s="131"/>
      <c r="J174" s="132">
        <f t="shared" si="50"/>
        <v>0</v>
      </c>
      <c r="K174" s="128" t="s">
        <v>289</v>
      </c>
      <c r="L174" s="332"/>
      <c r="M174" s="333" t="s">
        <v>289</v>
      </c>
      <c r="N174" s="133" t="s">
        <v>309</v>
      </c>
      <c r="O174" s="255"/>
      <c r="P174" s="134">
        <f t="shared" si="51"/>
        <v>0</v>
      </c>
      <c r="Q174" s="134">
        <v>0</v>
      </c>
      <c r="R174" s="134">
        <f t="shared" si="52"/>
        <v>0</v>
      </c>
      <c r="S174" s="134">
        <v>0</v>
      </c>
      <c r="T174" s="135">
        <f t="shared" si="53"/>
        <v>0</v>
      </c>
      <c r="AR174" s="306" t="s">
        <v>486</v>
      </c>
      <c r="AT174" s="306" t="s">
        <v>399</v>
      </c>
      <c r="AU174" s="306" t="s">
        <v>348</v>
      </c>
      <c r="AY174" s="306" t="s">
        <v>396</v>
      </c>
      <c r="BE174" s="334">
        <f t="shared" si="54"/>
        <v>0</v>
      </c>
      <c r="BF174" s="334">
        <f t="shared" si="55"/>
        <v>0</v>
      </c>
      <c r="BG174" s="334">
        <f t="shared" si="56"/>
        <v>0</v>
      </c>
      <c r="BH174" s="334">
        <f t="shared" si="57"/>
        <v>0</v>
      </c>
      <c r="BI174" s="334">
        <f t="shared" si="58"/>
        <v>0</v>
      </c>
      <c r="BJ174" s="306" t="s">
        <v>346</v>
      </c>
      <c r="BK174" s="334">
        <f t="shared" si="59"/>
        <v>0</v>
      </c>
      <c r="BL174" s="306" t="s">
        <v>435</v>
      </c>
      <c r="BM174" s="306" t="s">
        <v>639</v>
      </c>
    </row>
    <row r="175" spans="2:65" s="253" customFormat="1" ht="22.5" customHeight="1">
      <c r="B175" s="15"/>
      <c r="C175" s="126" t="s">
        <v>640</v>
      </c>
      <c r="D175" s="126" t="s">
        <v>399</v>
      </c>
      <c r="E175" s="127" t="s">
        <v>455</v>
      </c>
      <c r="F175" s="331" t="s">
        <v>1536</v>
      </c>
      <c r="G175" s="129" t="s">
        <v>457</v>
      </c>
      <c r="H175" s="130">
        <v>1</v>
      </c>
      <c r="I175" s="131"/>
      <c r="J175" s="132">
        <f t="shared" si="50"/>
        <v>0</v>
      </c>
      <c r="K175" s="128" t="s">
        <v>289</v>
      </c>
      <c r="L175" s="332"/>
      <c r="M175" s="333" t="s">
        <v>289</v>
      </c>
      <c r="N175" s="133" t="s">
        <v>309</v>
      </c>
      <c r="O175" s="255"/>
      <c r="P175" s="134">
        <f t="shared" si="51"/>
        <v>0</v>
      </c>
      <c r="Q175" s="134">
        <v>0</v>
      </c>
      <c r="R175" s="134">
        <f t="shared" si="52"/>
        <v>0</v>
      </c>
      <c r="S175" s="134">
        <v>0</v>
      </c>
      <c r="T175" s="135">
        <f t="shared" si="53"/>
        <v>0</v>
      </c>
      <c r="AR175" s="306" t="s">
        <v>486</v>
      </c>
      <c r="AT175" s="306" t="s">
        <v>399</v>
      </c>
      <c r="AU175" s="306" t="s">
        <v>348</v>
      </c>
      <c r="AY175" s="306" t="s">
        <v>396</v>
      </c>
      <c r="BE175" s="334">
        <f t="shared" si="54"/>
        <v>0</v>
      </c>
      <c r="BF175" s="334">
        <f t="shared" si="55"/>
        <v>0</v>
      </c>
      <c r="BG175" s="334">
        <f t="shared" si="56"/>
        <v>0</v>
      </c>
      <c r="BH175" s="334">
        <f t="shared" si="57"/>
        <v>0</v>
      </c>
      <c r="BI175" s="334">
        <f t="shared" si="58"/>
        <v>0</v>
      </c>
      <c r="BJ175" s="306" t="s">
        <v>346</v>
      </c>
      <c r="BK175" s="334">
        <f t="shared" si="59"/>
        <v>0</v>
      </c>
      <c r="BL175" s="306" t="s">
        <v>435</v>
      </c>
      <c r="BM175" s="306" t="s">
        <v>641</v>
      </c>
    </row>
    <row r="176" spans="2:65" s="253" customFormat="1" ht="22.5" customHeight="1">
      <c r="B176" s="15"/>
      <c r="C176" s="126" t="s">
        <v>642</v>
      </c>
      <c r="D176" s="126" t="s">
        <v>399</v>
      </c>
      <c r="E176" s="127" t="s">
        <v>460</v>
      </c>
      <c r="F176" s="331" t="s">
        <v>461</v>
      </c>
      <c r="G176" s="129" t="s">
        <v>401</v>
      </c>
      <c r="H176" s="130">
        <v>1</v>
      </c>
      <c r="I176" s="131"/>
      <c r="J176" s="132">
        <f t="shared" si="50"/>
        <v>0</v>
      </c>
      <c r="K176" s="128" t="s">
        <v>289</v>
      </c>
      <c r="L176" s="332"/>
      <c r="M176" s="333" t="s">
        <v>289</v>
      </c>
      <c r="N176" s="133" t="s">
        <v>309</v>
      </c>
      <c r="O176" s="255"/>
      <c r="P176" s="134">
        <f t="shared" si="51"/>
        <v>0</v>
      </c>
      <c r="Q176" s="134">
        <v>0</v>
      </c>
      <c r="R176" s="134">
        <f t="shared" si="52"/>
        <v>0</v>
      </c>
      <c r="S176" s="134">
        <v>0</v>
      </c>
      <c r="T176" s="135">
        <f t="shared" si="53"/>
        <v>0</v>
      </c>
      <c r="AR176" s="306" t="s">
        <v>486</v>
      </c>
      <c r="AT176" s="306" t="s">
        <v>399</v>
      </c>
      <c r="AU176" s="306" t="s">
        <v>348</v>
      </c>
      <c r="AY176" s="306" t="s">
        <v>396</v>
      </c>
      <c r="BE176" s="334">
        <f t="shared" si="54"/>
        <v>0</v>
      </c>
      <c r="BF176" s="334">
        <f t="shared" si="55"/>
        <v>0</v>
      </c>
      <c r="BG176" s="334">
        <f t="shared" si="56"/>
        <v>0</v>
      </c>
      <c r="BH176" s="334">
        <f t="shared" si="57"/>
        <v>0</v>
      </c>
      <c r="BI176" s="334">
        <f t="shared" si="58"/>
        <v>0</v>
      </c>
      <c r="BJ176" s="306" t="s">
        <v>346</v>
      </c>
      <c r="BK176" s="334">
        <f t="shared" si="59"/>
        <v>0</v>
      </c>
      <c r="BL176" s="306" t="s">
        <v>435</v>
      </c>
      <c r="BM176" s="306" t="s">
        <v>643</v>
      </c>
    </row>
    <row r="177" spans="2:65" s="253" customFormat="1" ht="22.5" customHeight="1">
      <c r="B177" s="15"/>
      <c r="C177" s="126" t="s">
        <v>644</v>
      </c>
      <c r="D177" s="126" t="s">
        <v>399</v>
      </c>
      <c r="E177" s="127" t="s">
        <v>464</v>
      </c>
      <c r="F177" s="331" t="s">
        <v>465</v>
      </c>
      <c r="G177" s="129" t="s">
        <v>441</v>
      </c>
      <c r="H177" s="130">
        <v>12</v>
      </c>
      <c r="I177" s="131"/>
      <c r="J177" s="132">
        <f t="shared" si="50"/>
        <v>0</v>
      </c>
      <c r="K177" s="128" t="s">
        <v>289</v>
      </c>
      <c r="L177" s="332"/>
      <c r="M177" s="333" t="s">
        <v>289</v>
      </c>
      <c r="N177" s="133" t="s">
        <v>309</v>
      </c>
      <c r="O177" s="255"/>
      <c r="P177" s="134">
        <f t="shared" si="51"/>
        <v>0</v>
      </c>
      <c r="Q177" s="134">
        <v>0</v>
      </c>
      <c r="R177" s="134">
        <f t="shared" si="52"/>
        <v>0</v>
      </c>
      <c r="S177" s="134">
        <v>0</v>
      </c>
      <c r="T177" s="135">
        <f t="shared" si="53"/>
        <v>0</v>
      </c>
      <c r="AR177" s="306" t="s">
        <v>486</v>
      </c>
      <c r="AT177" s="306" t="s">
        <v>399</v>
      </c>
      <c r="AU177" s="306" t="s">
        <v>348</v>
      </c>
      <c r="AY177" s="306" t="s">
        <v>396</v>
      </c>
      <c r="BE177" s="334">
        <f t="shared" si="54"/>
        <v>0</v>
      </c>
      <c r="BF177" s="334">
        <f t="shared" si="55"/>
        <v>0</v>
      </c>
      <c r="BG177" s="334">
        <f t="shared" si="56"/>
        <v>0</v>
      </c>
      <c r="BH177" s="334">
        <f t="shared" si="57"/>
        <v>0</v>
      </c>
      <c r="BI177" s="334">
        <f t="shared" si="58"/>
        <v>0</v>
      </c>
      <c r="BJ177" s="306" t="s">
        <v>346</v>
      </c>
      <c r="BK177" s="334">
        <f t="shared" si="59"/>
        <v>0</v>
      </c>
      <c r="BL177" s="306" t="s">
        <v>435</v>
      </c>
      <c r="BM177" s="306" t="s">
        <v>645</v>
      </c>
    </row>
    <row r="178" spans="2:65" s="253" customFormat="1" ht="22.5" customHeight="1">
      <c r="B178" s="15"/>
      <c r="C178" s="126" t="s">
        <v>646</v>
      </c>
      <c r="D178" s="126" t="s">
        <v>399</v>
      </c>
      <c r="E178" s="127" t="s">
        <v>472</v>
      </c>
      <c r="F178" s="331" t="s">
        <v>473</v>
      </c>
      <c r="G178" s="129" t="s">
        <v>457</v>
      </c>
      <c r="H178" s="130">
        <v>5</v>
      </c>
      <c r="I178" s="131"/>
      <c r="J178" s="132">
        <f t="shared" si="50"/>
        <v>0</v>
      </c>
      <c r="K178" s="128" t="s">
        <v>289</v>
      </c>
      <c r="L178" s="332"/>
      <c r="M178" s="333" t="s">
        <v>289</v>
      </c>
      <c r="N178" s="133" t="s">
        <v>309</v>
      </c>
      <c r="O178" s="255"/>
      <c r="P178" s="134">
        <f t="shared" si="51"/>
        <v>0</v>
      </c>
      <c r="Q178" s="134">
        <v>0</v>
      </c>
      <c r="R178" s="134">
        <f t="shared" si="52"/>
        <v>0</v>
      </c>
      <c r="S178" s="134">
        <v>0</v>
      </c>
      <c r="T178" s="135">
        <f t="shared" si="53"/>
        <v>0</v>
      </c>
      <c r="AR178" s="306" t="s">
        <v>486</v>
      </c>
      <c r="AT178" s="306" t="s">
        <v>399</v>
      </c>
      <c r="AU178" s="306" t="s">
        <v>348</v>
      </c>
      <c r="AY178" s="306" t="s">
        <v>396</v>
      </c>
      <c r="BE178" s="334">
        <f t="shared" si="54"/>
        <v>0</v>
      </c>
      <c r="BF178" s="334">
        <f t="shared" si="55"/>
        <v>0</v>
      </c>
      <c r="BG178" s="334">
        <f t="shared" si="56"/>
        <v>0</v>
      </c>
      <c r="BH178" s="334">
        <f t="shared" si="57"/>
        <v>0</v>
      </c>
      <c r="BI178" s="334">
        <f t="shared" si="58"/>
        <v>0</v>
      </c>
      <c r="BJ178" s="306" t="s">
        <v>346</v>
      </c>
      <c r="BK178" s="334">
        <f t="shared" si="59"/>
        <v>0</v>
      </c>
      <c r="BL178" s="306" t="s">
        <v>435</v>
      </c>
      <c r="BM178" s="306" t="s">
        <v>647</v>
      </c>
    </row>
    <row r="179" spans="2:65" s="253" customFormat="1" ht="22.5" customHeight="1">
      <c r="B179" s="15"/>
      <c r="C179" s="126" t="s">
        <v>648</v>
      </c>
      <c r="D179" s="126" t="s">
        <v>399</v>
      </c>
      <c r="E179" s="127" t="s">
        <v>649</v>
      </c>
      <c r="F179" s="331" t="s">
        <v>477</v>
      </c>
      <c r="G179" s="129" t="s">
        <v>401</v>
      </c>
      <c r="H179" s="130">
        <v>1</v>
      </c>
      <c r="I179" s="131"/>
      <c r="J179" s="132">
        <f t="shared" si="50"/>
        <v>0</v>
      </c>
      <c r="K179" s="128" t="s">
        <v>289</v>
      </c>
      <c r="L179" s="332"/>
      <c r="M179" s="333" t="s">
        <v>289</v>
      </c>
      <c r="N179" s="133" t="s">
        <v>309</v>
      </c>
      <c r="O179" s="255"/>
      <c r="P179" s="134">
        <f t="shared" si="51"/>
        <v>0</v>
      </c>
      <c r="Q179" s="134">
        <v>0</v>
      </c>
      <c r="R179" s="134">
        <f t="shared" si="52"/>
        <v>0</v>
      </c>
      <c r="S179" s="134">
        <v>0</v>
      </c>
      <c r="T179" s="135">
        <f t="shared" si="53"/>
        <v>0</v>
      </c>
      <c r="AR179" s="306" t="s">
        <v>486</v>
      </c>
      <c r="AT179" s="306" t="s">
        <v>399</v>
      </c>
      <c r="AU179" s="306" t="s">
        <v>348</v>
      </c>
      <c r="AY179" s="306" t="s">
        <v>396</v>
      </c>
      <c r="BE179" s="334">
        <f t="shared" si="54"/>
        <v>0</v>
      </c>
      <c r="BF179" s="334">
        <f t="shared" si="55"/>
        <v>0</v>
      </c>
      <c r="BG179" s="334">
        <f t="shared" si="56"/>
        <v>0</v>
      </c>
      <c r="BH179" s="334">
        <f t="shared" si="57"/>
        <v>0</v>
      </c>
      <c r="BI179" s="334">
        <f t="shared" si="58"/>
        <v>0</v>
      </c>
      <c r="BJ179" s="306" t="s">
        <v>346</v>
      </c>
      <c r="BK179" s="334">
        <f t="shared" si="59"/>
        <v>0</v>
      </c>
      <c r="BL179" s="306" t="s">
        <v>435</v>
      </c>
      <c r="BM179" s="306" t="s">
        <v>650</v>
      </c>
    </row>
    <row r="180" spans="2:65" s="253" customFormat="1" ht="22.5" customHeight="1">
      <c r="B180" s="15"/>
      <c r="C180" s="126" t="s">
        <v>651</v>
      </c>
      <c r="D180" s="126" t="s">
        <v>399</v>
      </c>
      <c r="E180" s="127" t="s">
        <v>652</v>
      </c>
      <c r="F180" s="331" t="s">
        <v>481</v>
      </c>
      <c r="G180" s="129" t="s">
        <v>401</v>
      </c>
      <c r="H180" s="130">
        <v>1</v>
      </c>
      <c r="I180" s="131"/>
      <c r="J180" s="132">
        <f t="shared" si="50"/>
        <v>0</v>
      </c>
      <c r="K180" s="128" t="s">
        <v>289</v>
      </c>
      <c r="L180" s="332"/>
      <c r="M180" s="333" t="s">
        <v>289</v>
      </c>
      <c r="N180" s="136" t="s">
        <v>309</v>
      </c>
      <c r="O180" s="137"/>
      <c r="P180" s="138">
        <f t="shared" si="51"/>
        <v>0</v>
      </c>
      <c r="Q180" s="138">
        <v>0</v>
      </c>
      <c r="R180" s="138">
        <f t="shared" si="52"/>
        <v>0</v>
      </c>
      <c r="S180" s="138">
        <v>0</v>
      </c>
      <c r="T180" s="139">
        <f t="shared" si="53"/>
        <v>0</v>
      </c>
      <c r="AR180" s="306" t="s">
        <v>486</v>
      </c>
      <c r="AT180" s="306" t="s">
        <v>399</v>
      </c>
      <c r="AU180" s="306" t="s">
        <v>348</v>
      </c>
      <c r="AY180" s="306" t="s">
        <v>396</v>
      </c>
      <c r="BE180" s="334">
        <f t="shared" si="54"/>
        <v>0</v>
      </c>
      <c r="BF180" s="334">
        <f t="shared" si="55"/>
        <v>0</v>
      </c>
      <c r="BG180" s="334">
        <f t="shared" si="56"/>
        <v>0</v>
      </c>
      <c r="BH180" s="334">
        <f t="shared" si="57"/>
        <v>0</v>
      </c>
      <c r="BI180" s="334">
        <f t="shared" si="58"/>
        <v>0</v>
      </c>
      <c r="BJ180" s="306" t="s">
        <v>346</v>
      </c>
      <c r="BK180" s="334">
        <f t="shared" si="59"/>
        <v>0</v>
      </c>
      <c r="BL180" s="306" t="s">
        <v>435</v>
      </c>
      <c r="BM180" s="306" t="s">
        <v>653</v>
      </c>
    </row>
    <row r="181" spans="2:65" s="253" customFormat="1" ht="6.95" customHeight="1">
      <c r="B181" s="24"/>
      <c r="C181" s="25"/>
      <c r="D181" s="25"/>
      <c r="E181" s="25"/>
      <c r="F181" s="25"/>
      <c r="G181" s="25"/>
      <c r="H181" s="25"/>
      <c r="I181" s="82"/>
      <c r="J181" s="25"/>
      <c r="K181" s="25"/>
      <c r="L181" s="15"/>
    </row>
  </sheetData>
  <sheetProtection algorithmName="SHA-512" hashValue="CUfkvX/63MbPvLb/2+ykLtSPxGGU0PzMl2B2KPCOJ7JC87fBARFIGkkkz+703mD75JJj2RsFu9fhu2kpHWlW2A==" saltValue="gqjsy5TdppP/g2ybM9yCSA==" spinCount="100000" sheet="1" sort="0" autoFilter="0"/>
  <autoFilter ref="C82:K180" xr:uid="{00000000-0009-0000-0000-000001000000}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44" type="noConversion"/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216"/>
  <sheetViews>
    <sheetView showGridLines="0" workbookViewId="0">
      <pane ySplit="1" topLeftCell="A86" activePane="bottomLeft" state="frozen"/>
      <selection pane="bottomLeft" activeCell="I94" sqref="I94"/>
    </sheetView>
  </sheetViews>
  <sheetFormatPr defaultRowHeight="13.5"/>
  <cols>
    <col min="1" max="1" width="8.33203125" style="303" customWidth="1"/>
    <col min="2" max="2" width="1.6640625" style="303" customWidth="1"/>
    <col min="3" max="3" width="4.1640625" style="303" customWidth="1"/>
    <col min="4" max="4" width="4.33203125" style="303" customWidth="1"/>
    <col min="5" max="5" width="17.1640625" style="303" customWidth="1"/>
    <col min="6" max="6" width="75" style="303" customWidth="1"/>
    <col min="7" max="7" width="8.6640625" style="303" customWidth="1"/>
    <col min="8" max="8" width="11.1640625" style="303" customWidth="1"/>
    <col min="9" max="9" width="12.6640625" style="60" customWidth="1"/>
    <col min="10" max="10" width="23.5" style="303" customWidth="1"/>
    <col min="11" max="11" width="15.5" style="303" customWidth="1"/>
    <col min="12" max="12" width="9.33203125" style="303"/>
    <col min="13" max="18" width="9.33203125" style="303" hidden="1" customWidth="1"/>
    <col min="19" max="19" width="8.1640625" style="303" hidden="1" customWidth="1"/>
    <col min="20" max="20" width="29.6640625" style="303" hidden="1" customWidth="1"/>
    <col min="21" max="21" width="16.33203125" style="303" hidden="1" customWidth="1"/>
    <col min="22" max="22" width="12.33203125" style="303" customWidth="1"/>
    <col min="23" max="23" width="16.33203125" style="303" customWidth="1"/>
    <col min="24" max="24" width="12.33203125" style="303" customWidth="1"/>
    <col min="25" max="25" width="15" style="303" customWidth="1"/>
    <col min="26" max="26" width="11" style="303" customWidth="1"/>
    <col min="27" max="27" width="15" style="303" customWidth="1"/>
    <col min="28" max="28" width="16.33203125" style="303" customWidth="1"/>
    <col min="29" max="29" width="11" style="303" customWidth="1"/>
    <col min="30" max="30" width="15" style="303" customWidth="1"/>
    <col min="31" max="31" width="16.33203125" style="303" customWidth="1"/>
    <col min="32" max="43" width="9.33203125" style="303"/>
    <col min="44" max="65" width="9.33203125" style="303" hidden="1" customWidth="1"/>
    <col min="66" max="16384" width="9.33203125" style="303"/>
  </cols>
  <sheetData>
    <row r="1" spans="1:70" ht="21.75" customHeight="1">
      <c r="A1" s="302"/>
      <c r="B1" s="3"/>
      <c r="C1" s="3"/>
      <c r="D1" s="4" t="s">
        <v>269</v>
      </c>
      <c r="E1" s="3"/>
      <c r="F1" s="321" t="s">
        <v>361</v>
      </c>
      <c r="G1" s="322" t="s">
        <v>362</v>
      </c>
      <c r="H1" s="322"/>
      <c r="I1" s="61"/>
      <c r="J1" s="321" t="s">
        <v>363</v>
      </c>
      <c r="K1" s="4" t="s">
        <v>364</v>
      </c>
      <c r="L1" s="321" t="s">
        <v>365</v>
      </c>
      <c r="M1" s="321"/>
      <c r="N1" s="321"/>
      <c r="O1" s="321"/>
      <c r="P1" s="321"/>
      <c r="Q1" s="321"/>
      <c r="R1" s="321"/>
      <c r="S1" s="321"/>
      <c r="T1" s="321"/>
      <c r="U1" s="301"/>
      <c r="V1" s="301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302"/>
      <c r="BD1" s="302"/>
      <c r="BE1" s="302"/>
      <c r="BF1" s="302"/>
      <c r="BG1" s="302"/>
      <c r="BH1" s="302"/>
      <c r="BI1" s="302"/>
      <c r="BJ1" s="302"/>
      <c r="BK1" s="302"/>
      <c r="BL1" s="302"/>
      <c r="BM1" s="302"/>
      <c r="BN1" s="302"/>
      <c r="BO1" s="302"/>
      <c r="BP1" s="302"/>
      <c r="BQ1" s="302"/>
      <c r="BR1" s="302"/>
    </row>
    <row r="2" spans="1:70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306" t="s">
        <v>351</v>
      </c>
    </row>
    <row r="3" spans="1:70" ht="6.95" customHeight="1">
      <c r="B3" s="6"/>
      <c r="C3" s="7"/>
      <c r="D3" s="7"/>
      <c r="E3" s="7"/>
      <c r="F3" s="7"/>
      <c r="G3" s="7"/>
      <c r="H3" s="7"/>
      <c r="I3" s="62"/>
      <c r="J3" s="7"/>
      <c r="K3" s="8"/>
      <c r="AT3" s="306" t="s">
        <v>348</v>
      </c>
    </row>
    <row r="4" spans="1:70" ht="36.950000000000003" customHeight="1">
      <c r="B4" s="9"/>
      <c r="C4" s="241"/>
      <c r="D4" s="10" t="s">
        <v>366</v>
      </c>
      <c r="E4" s="241"/>
      <c r="F4" s="241"/>
      <c r="G4" s="241"/>
      <c r="H4" s="241"/>
      <c r="I4" s="63"/>
      <c r="J4" s="241"/>
      <c r="K4" s="11"/>
      <c r="M4" s="307" t="s">
        <v>280</v>
      </c>
      <c r="AT4" s="306" t="s">
        <v>274</v>
      </c>
    </row>
    <row r="5" spans="1:70" ht="6.95" customHeight="1">
      <c r="B5" s="9"/>
      <c r="C5" s="241"/>
      <c r="D5" s="241"/>
      <c r="E5" s="241"/>
      <c r="F5" s="241"/>
      <c r="G5" s="241"/>
      <c r="H5" s="241"/>
      <c r="I5" s="63"/>
      <c r="J5" s="241"/>
      <c r="K5" s="11"/>
    </row>
    <row r="6" spans="1:70" ht="15">
      <c r="B6" s="9"/>
      <c r="C6" s="241"/>
      <c r="D6" s="254" t="s">
        <v>286</v>
      </c>
      <c r="E6" s="241"/>
      <c r="F6" s="241"/>
      <c r="G6" s="241"/>
      <c r="H6" s="241"/>
      <c r="I6" s="63"/>
      <c r="J6" s="241"/>
      <c r="K6" s="11"/>
    </row>
    <row r="7" spans="1:70" ht="22.5" customHeight="1">
      <c r="B7" s="9"/>
      <c r="C7" s="241"/>
      <c r="D7" s="241"/>
      <c r="E7" s="289" t="str">
        <f>'Rekapitulace stavby'!K6</f>
        <v>Rozšíření VZT a klimatizace v prostorách knihovny a sálu objektu K-TRIO</v>
      </c>
      <c r="F7" s="290"/>
      <c r="G7" s="290"/>
      <c r="H7" s="290"/>
      <c r="I7" s="63"/>
      <c r="J7" s="241"/>
      <c r="K7" s="11"/>
    </row>
    <row r="8" spans="1:70" s="253" customFormat="1" ht="15">
      <c r="B8" s="15"/>
      <c r="C8" s="255"/>
      <c r="D8" s="254" t="s">
        <v>367</v>
      </c>
      <c r="E8" s="255"/>
      <c r="F8" s="255"/>
      <c r="G8" s="255"/>
      <c r="H8" s="255"/>
      <c r="I8" s="64"/>
      <c r="J8" s="255"/>
      <c r="K8" s="17"/>
    </row>
    <row r="9" spans="1:70" s="253" customFormat="1" ht="36.950000000000003" customHeight="1">
      <c r="B9" s="15"/>
      <c r="C9" s="255"/>
      <c r="D9" s="255"/>
      <c r="E9" s="291" t="s">
        <v>654</v>
      </c>
      <c r="F9" s="292"/>
      <c r="G9" s="292"/>
      <c r="H9" s="292"/>
      <c r="I9" s="64"/>
      <c r="J9" s="255"/>
      <c r="K9" s="17"/>
    </row>
    <row r="10" spans="1:70" s="253" customFormat="1">
      <c r="B10" s="15"/>
      <c r="C10" s="255"/>
      <c r="D10" s="255"/>
      <c r="E10" s="255"/>
      <c r="F10" s="255"/>
      <c r="G10" s="255"/>
      <c r="H10" s="255"/>
      <c r="I10" s="64"/>
      <c r="J10" s="255"/>
      <c r="K10" s="17"/>
    </row>
    <row r="11" spans="1:70" s="253" customFormat="1" ht="14.45" customHeight="1">
      <c r="B11" s="15"/>
      <c r="C11" s="255"/>
      <c r="D11" s="254" t="s">
        <v>288</v>
      </c>
      <c r="E11" s="255"/>
      <c r="F11" s="240" t="s">
        <v>289</v>
      </c>
      <c r="G11" s="255"/>
      <c r="H11" s="255"/>
      <c r="I11" s="65" t="s">
        <v>290</v>
      </c>
      <c r="J11" s="240" t="s">
        <v>289</v>
      </c>
      <c r="K11" s="17"/>
    </row>
    <row r="12" spans="1:70" s="253" customFormat="1" ht="14.45" customHeight="1">
      <c r="B12" s="15"/>
      <c r="C12" s="255"/>
      <c r="D12" s="254" t="s">
        <v>291</v>
      </c>
      <c r="E12" s="255"/>
      <c r="F12" s="240" t="s">
        <v>292</v>
      </c>
      <c r="G12" s="255"/>
      <c r="H12" s="255"/>
      <c r="I12" s="65" t="s">
        <v>293</v>
      </c>
      <c r="J12" s="66">
        <f>'Rekapitulace stavby'!AN8</f>
        <v>44306</v>
      </c>
      <c r="K12" s="17"/>
    </row>
    <row r="13" spans="1:70" s="253" customFormat="1" ht="10.9" customHeight="1">
      <c r="B13" s="15"/>
      <c r="C13" s="255"/>
      <c r="D13" s="255"/>
      <c r="E13" s="255"/>
      <c r="F13" s="255"/>
      <c r="G13" s="255"/>
      <c r="H13" s="255"/>
      <c r="I13" s="64"/>
      <c r="J13" s="255"/>
      <c r="K13" s="17"/>
    </row>
    <row r="14" spans="1:70" s="253" customFormat="1" ht="14.45" customHeight="1">
      <c r="B14" s="15"/>
      <c r="C14" s="255"/>
      <c r="D14" s="254" t="s">
        <v>294</v>
      </c>
      <c r="E14" s="255"/>
      <c r="F14" s="255"/>
      <c r="G14" s="255"/>
      <c r="H14" s="255"/>
      <c r="I14" s="65" t="s">
        <v>295</v>
      </c>
      <c r="J14" s="240" t="s">
        <v>289</v>
      </c>
      <c r="K14" s="17"/>
    </row>
    <row r="15" spans="1:70" s="253" customFormat="1" ht="18" customHeight="1">
      <c r="B15" s="15"/>
      <c r="C15" s="255"/>
      <c r="D15" s="255"/>
      <c r="E15" s="240" t="s">
        <v>296</v>
      </c>
      <c r="F15" s="255"/>
      <c r="G15" s="255"/>
      <c r="H15" s="255"/>
      <c r="I15" s="65" t="s">
        <v>297</v>
      </c>
      <c r="J15" s="240" t="s">
        <v>289</v>
      </c>
      <c r="K15" s="17"/>
    </row>
    <row r="16" spans="1:70" s="253" customFormat="1" ht="6.95" customHeight="1">
      <c r="B16" s="15"/>
      <c r="C16" s="255"/>
      <c r="D16" s="255"/>
      <c r="E16" s="255"/>
      <c r="F16" s="255"/>
      <c r="G16" s="255"/>
      <c r="H16" s="255"/>
      <c r="I16" s="64"/>
      <c r="J16" s="255"/>
      <c r="K16" s="17"/>
    </row>
    <row r="17" spans="2:11" s="253" customFormat="1" ht="14.45" customHeight="1">
      <c r="B17" s="15"/>
      <c r="C17" s="255"/>
      <c r="D17" s="254" t="s">
        <v>298</v>
      </c>
      <c r="E17" s="255"/>
      <c r="F17" s="255"/>
      <c r="G17" s="255"/>
      <c r="H17" s="255"/>
      <c r="I17" s="65" t="s">
        <v>295</v>
      </c>
      <c r="J17" s="240" t="str">
        <f>IF('Rekapitulace stavby'!AN13="Vyplň údaj","",IF('Rekapitulace stavby'!AN13="","",'Rekapitulace stavby'!AN13))</f>
        <v/>
      </c>
      <c r="K17" s="17"/>
    </row>
    <row r="18" spans="2:11" s="253" customFormat="1" ht="18" customHeight="1">
      <c r="B18" s="15"/>
      <c r="C18" s="255"/>
      <c r="D18" s="255"/>
      <c r="E18" s="240" t="str">
        <f>IF('Rekapitulace stavby'!E14="Vyplň údaj","",IF('Rekapitulace stavby'!E14="","",'Rekapitulace stavby'!E14))</f>
        <v/>
      </c>
      <c r="F18" s="255"/>
      <c r="G18" s="255"/>
      <c r="H18" s="255"/>
      <c r="I18" s="65" t="s">
        <v>297</v>
      </c>
      <c r="J18" s="240" t="str">
        <f>IF('Rekapitulace stavby'!AN14="Vyplň údaj","",IF('Rekapitulace stavby'!AN14="","",'Rekapitulace stavby'!AN14))</f>
        <v/>
      </c>
      <c r="K18" s="17"/>
    </row>
    <row r="19" spans="2:11" s="253" customFormat="1" ht="6.95" customHeight="1">
      <c r="B19" s="15"/>
      <c r="C19" s="255"/>
      <c r="D19" s="255"/>
      <c r="E19" s="255"/>
      <c r="F19" s="255"/>
      <c r="G19" s="255"/>
      <c r="H19" s="255"/>
      <c r="I19" s="64"/>
      <c r="J19" s="255"/>
      <c r="K19" s="17"/>
    </row>
    <row r="20" spans="2:11" s="253" customFormat="1" ht="14.45" customHeight="1">
      <c r="B20" s="15"/>
      <c r="C20" s="255"/>
      <c r="D20" s="254" t="s">
        <v>300</v>
      </c>
      <c r="E20" s="255"/>
      <c r="F20" s="255"/>
      <c r="G20" s="255"/>
      <c r="H20" s="255"/>
      <c r="I20" s="65" t="s">
        <v>295</v>
      </c>
      <c r="J20" s="240" t="s">
        <v>289</v>
      </c>
      <c r="K20" s="17"/>
    </row>
    <row r="21" spans="2:11" s="253" customFormat="1" ht="18" customHeight="1">
      <c r="B21" s="15"/>
      <c r="C21" s="255"/>
      <c r="D21" s="255"/>
      <c r="E21" s="240" t="s">
        <v>301</v>
      </c>
      <c r="F21" s="255"/>
      <c r="G21" s="255"/>
      <c r="H21" s="255"/>
      <c r="I21" s="65" t="s">
        <v>297</v>
      </c>
      <c r="J21" s="240" t="s">
        <v>289</v>
      </c>
      <c r="K21" s="17"/>
    </row>
    <row r="22" spans="2:11" s="253" customFormat="1" ht="6.95" customHeight="1">
      <c r="B22" s="15"/>
      <c r="C22" s="255"/>
      <c r="D22" s="255"/>
      <c r="E22" s="255"/>
      <c r="F22" s="255"/>
      <c r="G22" s="255"/>
      <c r="H22" s="255"/>
      <c r="I22" s="64"/>
      <c r="J22" s="255"/>
      <c r="K22" s="17"/>
    </row>
    <row r="23" spans="2:11" s="253" customFormat="1" ht="14.45" customHeight="1">
      <c r="B23" s="15"/>
      <c r="C23" s="255"/>
      <c r="D23" s="254" t="s">
        <v>303</v>
      </c>
      <c r="E23" s="255"/>
      <c r="F23" s="255"/>
      <c r="G23" s="255"/>
      <c r="H23" s="255"/>
      <c r="I23" s="64"/>
      <c r="J23" s="255"/>
      <c r="K23" s="17"/>
    </row>
    <row r="24" spans="2:11" s="323" customFormat="1" ht="22.5" customHeight="1">
      <c r="B24" s="67"/>
      <c r="C24" s="68"/>
      <c r="D24" s="68"/>
      <c r="E24" s="282" t="s">
        <v>289</v>
      </c>
      <c r="F24" s="282"/>
      <c r="G24" s="282"/>
      <c r="H24" s="282"/>
      <c r="I24" s="69"/>
      <c r="J24" s="68"/>
      <c r="K24" s="70"/>
    </row>
    <row r="25" spans="2:11" s="253" customFormat="1" ht="6.95" customHeight="1">
      <c r="B25" s="15"/>
      <c r="C25" s="255"/>
      <c r="D25" s="255"/>
      <c r="E25" s="255"/>
      <c r="F25" s="255"/>
      <c r="G25" s="255"/>
      <c r="H25" s="255"/>
      <c r="I25" s="64"/>
      <c r="J25" s="255"/>
      <c r="K25" s="17"/>
    </row>
    <row r="26" spans="2:11" s="253" customFormat="1" ht="6.95" customHeight="1">
      <c r="B26" s="15"/>
      <c r="C26" s="255"/>
      <c r="D26" s="40"/>
      <c r="E26" s="40"/>
      <c r="F26" s="40"/>
      <c r="G26" s="40"/>
      <c r="H26" s="40"/>
      <c r="I26" s="71"/>
      <c r="J26" s="40"/>
      <c r="K26" s="72"/>
    </row>
    <row r="27" spans="2:11" s="253" customFormat="1" ht="25.35" customHeight="1">
      <c r="B27" s="15"/>
      <c r="C27" s="255"/>
      <c r="D27" s="73" t="s">
        <v>304</v>
      </c>
      <c r="E27" s="255"/>
      <c r="F27" s="255"/>
      <c r="G27" s="255"/>
      <c r="H27" s="255"/>
      <c r="I27" s="64"/>
      <c r="J27" s="74">
        <f>ROUND(J86,2)</f>
        <v>0</v>
      </c>
      <c r="K27" s="17"/>
    </row>
    <row r="28" spans="2:11" s="253" customFormat="1" ht="6.95" customHeight="1">
      <c r="B28" s="15"/>
      <c r="C28" s="255"/>
      <c r="D28" s="40"/>
      <c r="E28" s="40"/>
      <c r="F28" s="40"/>
      <c r="G28" s="40"/>
      <c r="H28" s="40"/>
      <c r="I28" s="71"/>
      <c r="J28" s="40"/>
      <c r="K28" s="72"/>
    </row>
    <row r="29" spans="2:11" s="253" customFormat="1" ht="14.45" customHeight="1">
      <c r="B29" s="15"/>
      <c r="C29" s="255"/>
      <c r="D29" s="255"/>
      <c r="E29" s="255"/>
      <c r="F29" s="244" t="s">
        <v>306</v>
      </c>
      <c r="G29" s="255"/>
      <c r="H29" s="255"/>
      <c r="I29" s="75" t="s">
        <v>305</v>
      </c>
      <c r="J29" s="244" t="s">
        <v>307</v>
      </c>
      <c r="K29" s="17"/>
    </row>
    <row r="30" spans="2:11" s="253" customFormat="1" ht="14.45" customHeight="1">
      <c r="B30" s="15"/>
      <c r="C30" s="255"/>
      <c r="D30" s="248" t="s">
        <v>308</v>
      </c>
      <c r="E30" s="248" t="s">
        <v>309</v>
      </c>
      <c r="F30" s="76">
        <f>ROUND(SUM(BE86:BE215), 2)</f>
        <v>0</v>
      </c>
      <c r="G30" s="255"/>
      <c r="H30" s="255"/>
      <c r="I30" s="77">
        <v>0.21</v>
      </c>
      <c r="J30" s="76">
        <f>ROUND(ROUND((SUM(BE86:BE215)), 2)*I30, 2)</f>
        <v>0</v>
      </c>
      <c r="K30" s="17"/>
    </row>
    <row r="31" spans="2:11" s="253" customFormat="1" ht="14.45" customHeight="1">
      <c r="B31" s="15"/>
      <c r="C31" s="255"/>
      <c r="D31" s="255"/>
      <c r="E31" s="248" t="s">
        <v>310</v>
      </c>
      <c r="F31" s="76">
        <f>ROUND(SUM(BF86:BF215), 2)</f>
        <v>0</v>
      </c>
      <c r="G31" s="255"/>
      <c r="H31" s="255"/>
      <c r="I31" s="77">
        <v>0.15</v>
      </c>
      <c r="J31" s="76">
        <f>ROUND(ROUND((SUM(BF86:BF215)), 2)*I31, 2)</f>
        <v>0</v>
      </c>
      <c r="K31" s="17"/>
    </row>
    <row r="32" spans="2:11" s="253" customFormat="1" ht="14.45" hidden="1" customHeight="1">
      <c r="B32" s="15"/>
      <c r="C32" s="255"/>
      <c r="D32" s="255"/>
      <c r="E32" s="248" t="s">
        <v>311</v>
      </c>
      <c r="F32" s="76">
        <f>ROUND(SUM(BG86:BG215), 2)</f>
        <v>0</v>
      </c>
      <c r="G32" s="255"/>
      <c r="H32" s="255"/>
      <c r="I32" s="77">
        <v>0.21</v>
      </c>
      <c r="J32" s="76">
        <v>0</v>
      </c>
      <c r="K32" s="17"/>
    </row>
    <row r="33" spans="2:11" s="253" customFormat="1" ht="14.45" hidden="1" customHeight="1">
      <c r="B33" s="15"/>
      <c r="C33" s="255"/>
      <c r="D33" s="255"/>
      <c r="E33" s="248" t="s">
        <v>312</v>
      </c>
      <c r="F33" s="76">
        <f>ROUND(SUM(BH86:BH215), 2)</f>
        <v>0</v>
      </c>
      <c r="G33" s="255"/>
      <c r="H33" s="255"/>
      <c r="I33" s="77">
        <v>0.15</v>
      </c>
      <c r="J33" s="76">
        <v>0</v>
      </c>
      <c r="K33" s="17"/>
    </row>
    <row r="34" spans="2:11" s="253" customFormat="1" ht="14.45" hidden="1" customHeight="1">
      <c r="B34" s="15"/>
      <c r="C34" s="255"/>
      <c r="D34" s="255"/>
      <c r="E34" s="248" t="s">
        <v>313</v>
      </c>
      <c r="F34" s="76">
        <f>ROUND(SUM(BI86:BI215), 2)</f>
        <v>0</v>
      </c>
      <c r="G34" s="255"/>
      <c r="H34" s="255"/>
      <c r="I34" s="77">
        <v>0</v>
      </c>
      <c r="J34" s="76">
        <v>0</v>
      </c>
      <c r="K34" s="17"/>
    </row>
    <row r="35" spans="2:11" s="253" customFormat="1" ht="6.95" customHeight="1">
      <c r="B35" s="15"/>
      <c r="C35" s="255"/>
      <c r="D35" s="255"/>
      <c r="E35" s="255"/>
      <c r="F35" s="255"/>
      <c r="G35" s="255"/>
      <c r="H35" s="255"/>
      <c r="I35" s="64"/>
      <c r="J35" s="255"/>
      <c r="K35" s="17"/>
    </row>
    <row r="36" spans="2:11" s="253" customFormat="1" ht="25.35" customHeight="1">
      <c r="B36" s="15"/>
      <c r="C36" s="20"/>
      <c r="D36" s="21" t="s">
        <v>314</v>
      </c>
      <c r="E36" s="250"/>
      <c r="F36" s="250"/>
      <c r="G36" s="79" t="s">
        <v>315</v>
      </c>
      <c r="H36" s="22" t="s">
        <v>316</v>
      </c>
      <c r="I36" s="80"/>
      <c r="J36" s="251">
        <f>SUM(J27:J34)</f>
        <v>0</v>
      </c>
      <c r="K36" s="81"/>
    </row>
    <row r="37" spans="2:11" s="253" customFormat="1" ht="14.45" customHeight="1">
      <c r="B37" s="24"/>
      <c r="C37" s="25"/>
      <c r="D37" s="25"/>
      <c r="E37" s="25"/>
      <c r="F37" s="25"/>
      <c r="G37" s="25"/>
      <c r="H37" s="25"/>
      <c r="I37" s="82"/>
      <c r="J37" s="25"/>
      <c r="K37" s="26"/>
    </row>
    <row r="41" spans="2:11" s="253" customFormat="1" ht="6.95" customHeight="1">
      <c r="B41" s="27"/>
      <c r="C41" s="28"/>
      <c r="D41" s="28"/>
      <c r="E41" s="28"/>
      <c r="F41" s="28"/>
      <c r="G41" s="28"/>
      <c r="H41" s="28"/>
      <c r="I41" s="83"/>
      <c r="J41" s="28"/>
      <c r="K41" s="324"/>
    </row>
    <row r="42" spans="2:11" s="253" customFormat="1" ht="36.950000000000003" customHeight="1">
      <c r="B42" s="15"/>
      <c r="C42" s="10" t="s">
        <v>369</v>
      </c>
      <c r="D42" s="255"/>
      <c r="E42" s="255"/>
      <c r="F42" s="255"/>
      <c r="G42" s="255"/>
      <c r="H42" s="255"/>
      <c r="I42" s="64"/>
      <c r="J42" s="255"/>
      <c r="K42" s="17"/>
    </row>
    <row r="43" spans="2:11" s="253" customFormat="1" ht="6.95" customHeight="1">
      <c r="B43" s="15"/>
      <c r="C43" s="255"/>
      <c r="D43" s="255"/>
      <c r="E43" s="255"/>
      <c r="F43" s="255"/>
      <c r="G43" s="255"/>
      <c r="H43" s="255"/>
      <c r="I43" s="64"/>
      <c r="J43" s="255"/>
      <c r="K43" s="17"/>
    </row>
    <row r="44" spans="2:11" s="253" customFormat="1" ht="14.45" customHeight="1">
      <c r="B44" s="15"/>
      <c r="C44" s="254" t="s">
        <v>286</v>
      </c>
      <c r="D44" s="255"/>
      <c r="E44" s="255"/>
      <c r="F44" s="255"/>
      <c r="G44" s="255"/>
      <c r="H44" s="255"/>
      <c r="I44" s="64"/>
      <c r="J44" s="255"/>
      <c r="K44" s="17"/>
    </row>
    <row r="45" spans="2:11" s="253" customFormat="1" ht="22.5" customHeight="1">
      <c r="B45" s="15"/>
      <c r="C45" s="255"/>
      <c r="D45" s="255"/>
      <c r="E45" s="289" t="str">
        <f>E7</f>
        <v>Rozšíření VZT a klimatizace v prostorách knihovny a sálu objektu K-TRIO</v>
      </c>
      <c r="F45" s="290"/>
      <c r="G45" s="290"/>
      <c r="H45" s="290"/>
      <c r="I45" s="64"/>
      <c r="J45" s="255"/>
      <c r="K45" s="17"/>
    </row>
    <row r="46" spans="2:11" s="253" customFormat="1" ht="14.45" customHeight="1">
      <c r="B46" s="15"/>
      <c r="C46" s="254" t="s">
        <v>367</v>
      </c>
      <c r="D46" s="255"/>
      <c r="E46" s="255"/>
      <c r="F46" s="255"/>
      <c r="G46" s="255"/>
      <c r="H46" s="255"/>
      <c r="I46" s="64"/>
      <c r="J46" s="255"/>
      <c r="K46" s="17"/>
    </row>
    <row r="47" spans="2:11" s="253" customFormat="1" ht="23.25" customHeight="1">
      <c r="B47" s="15"/>
      <c r="C47" s="255"/>
      <c r="D47" s="255"/>
      <c r="E47" s="291" t="str">
        <f>E9</f>
        <v>D.1.4.c - Zařízení vzduchotechniky</v>
      </c>
      <c r="F47" s="292"/>
      <c r="G47" s="292"/>
      <c r="H47" s="292"/>
      <c r="I47" s="64"/>
      <c r="J47" s="255"/>
      <c r="K47" s="17"/>
    </row>
    <row r="48" spans="2:11" s="253" customFormat="1" ht="6.95" customHeight="1">
      <c r="B48" s="15"/>
      <c r="C48" s="255"/>
      <c r="D48" s="255"/>
      <c r="E48" s="255"/>
      <c r="F48" s="255"/>
      <c r="G48" s="255"/>
      <c r="H48" s="255"/>
      <c r="I48" s="64"/>
      <c r="J48" s="255"/>
      <c r="K48" s="17"/>
    </row>
    <row r="49" spans="2:47" s="253" customFormat="1" ht="18" customHeight="1">
      <c r="B49" s="15"/>
      <c r="C49" s="254" t="s">
        <v>291</v>
      </c>
      <c r="D49" s="255"/>
      <c r="E49" s="255"/>
      <c r="F49" s="240" t="str">
        <f>F12</f>
        <v>Ostrava</v>
      </c>
      <c r="G49" s="255"/>
      <c r="H49" s="255"/>
      <c r="I49" s="65" t="s">
        <v>293</v>
      </c>
      <c r="J49" s="66">
        <f>IF(J12="","",J12)</f>
        <v>44306</v>
      </c>
      <c r="K49" s="17"/>
    </row>
    <row r="50" spans="2:47" s="253" customFormat="1" ht="6.95" customHeight="1">
      <c r="B50" s="15"/>
      <c r="C50" s="255"/>
      <c r="D50" s="255"/>
      <c r="E50" s="255"/>
      <c r="F50" s="255"/>
      <c r="G50" s="255"/>
      <c r="H50" s="255"/>
      <c r="I50" s="64"/>
      <c r="J50" s="255"/>
      <c r="K50" s="17"/>
    </row>
    <row r="51" spans="2:47" s="253" customFormat="1" ht="15">
      <c r="B51" s="15"/>
      <c r="C51" s="254" t="s">
        <v>294</v>
      </c>
      <c r="D51" s="255"/>
      <c r="E51" s="255"/>
      <c r="F51" s="240" t="str">
        <f>E15</f>
        <v>Statutární město Ostrava, městský obvod Ostrava-Ji</v>
      </c>
      <c r="G51" s="255"/>
      <c r="H51" s="255"/>
      <c r="I51" s="65" t="s">
        <v>300</v>
      </c>
      <c r="J51" s="240" t="str">
        <f>E21</f>
        <v>Air Technology s.r.o.</v>
      </c>
      <c r="K51" s="17"/>
    </row>
    <row r="52" spans="2:47" s="253" customFormat="1" ht="14.45" customHeight="1">
      <c r="B52" s="15"/>
      <c r="C52" s="254" t="s">
        <v>298</v>
      </c>
      <c r="D52" s="255"/>
      <c r="E52" s="255"/>
      <c r="F52" s="240" t="str">
        <f>IF(E18="","",E18)</f>
        <v/>
      </c>
      <c r="G52" s="255"/>
      <c r="H52" s="255"/>
      <c r="I52" s="64"/>
      <c r="J52" s="255"/>
      <c r="K52" s="17"/>
    </row>
    <row r="53" spans="2:47" s="253" customFormat="1" ht="10.35" customHeight="1">
      <c r="B53" s="15"/>
      <c r="C53" s="255"/>
      <c r="D53" s="255"/>
      <c r="E53" s="255"/>
      <c r="F53" s="255"/>
      <c r="G53" s="255"/>
      <c r="H53" s="255"/>
      <c r="I53" s="64"/>
      <c r="J53" s="255"/>
      <c r="K53" s="17"/>
    </row>
    <row r="54" spans="2:47" s="253" customFormat="1" ht="29.25" customHeight="1">
      <c r="B54" s="15"/>
      <c r="C54" s="84" t="s">
        <v>370</v>
      </c>
      <c r="D54" s="20"/>
      <c r="E54" s="20"/>
      <c r="F54" s="20"/>
      <c r="G54" s="20"/>
      <c r="H54" s="20"/>
      <c r="I54" s="85"/>
      <c r="J54" s="86" t="s">
        <v>371</v>
      </c>
      <c r="K54" s="23"/>
    </row>
    <row r="55" spans="2:47" s="253" customFormat="1" ht="10.35" customHeight="1">
      <c r="B55" s="15"/>
      <c r="C55" s="255"/>
      <c r="D55" s="255"/>
      <c r="E55" s="255"/>
      <c r="F55" s="255"/>
      <c r="G55" s="255"/>
      <c r="H55" s="255"/>
      <c r="I55" s="64"/>
      <c r="J55" s="255"/>
      <c r="K55" s="17"/>
    </row>
    <row r="56" spans="2:47" s="253" customFormat="1" ht="29.25" customHeight="1">
      <c r="B56" s="15"/>
      <c r="C56" s="87" t="s">
        <v>372</v>
      </c>
      <c r="D56" s="255"/>
      <c r="E56" s="255"/>
      <c r="F56" s="255"/>
      <c r="G56" s="255"/>
      <c r="H56" s="255"/>
      <c r="I56" s="64"/>
      <c r="J56" s="74">
        <f>J86</f>
        <v>0</v>
      </c>
      <c r="K56" s="17"/>
      <c r="AU56" s="306" t="s">
        <v>373</v>
      </c>
    </row>
    <row r="57" spans="2:47" s="325" customFormat="1" ht="24.95" customHeight="1">
      <c r="B57" s="88"/>
      <c r="C57" s="89"/>
      <c r="D57" s="90" t="s">
        <v>655</v>
      </c>
      <c r="E57" s="91"/>
      <c r="F57" s="91"/>
      <c r="G57" s="91"/>
      <c r="H57" s="91"/>
      <c r="I57" s="92"/>
      <c r="J57" s="93">
        <f>J87</f>
        <v>0</v>
      </c>
      <c r="K57" s="94"/>
    </row>
    <row r="58" spans="2:47" s="325" customFormat="1" ht="24.95" customHeight="1">
      <c r="B58" s="88"/>
      <c r="C58" s="89"/>
      <c r="D58" s="90" t="s">
        <v>374</v>
      </c>
      <c r="E58" s="91"/>
      <c r="F58" s="91"/>
      <c r="G58" s="91"/>
      <c r="H58" s="91"/>
      <c r="I58" s="92"/>
      <c r="J58" s="93">
        <f>J91</f>
        <v>0</v>
      </c>
      <c r="K58" s="94"/>
    </row>
    <row r="59" spans="2:47" s="326" customFormat="1" ht="19.899999999999999" customHeight="1">
      <c r="B59" s="95"/>
      <c r="C59" s="96"/>
      <c r="D59" s="97" t="s">
        <v>656</v>
      </c>
      <c r="E59" s="98"/>
      <c r="F59" s="98"/>
      <c r="G59" s="98"/>
      <c r="H59" s="98"/>
      <c r="I59" s="99"/>
      <c r="J59" s="100">
        <f>J92</f>
        <v>0</v>
      </c>
      <c r="K59" s="101"/>
    </row>
    <row r="60" spans="2:47" s="326" customFormat="1" ht="19.899999999999999" customHeight="1">
      <c r="B60" s="95"/>
      <c r="C60" s="96"/>
      <c r="D60" s="97" t="s">
        <v>657</v>
      </c>
      <c r="E60" s="98"/>
      <c r="F60" s="98"/>
      <c r="G60" s="98"/>
      <c r="H60" s="98"/>
      <c r="I60" s="99"/>
      <c r="J60" s="100">
        <f>J116</f>
        <v>0</v>
      </c>
      <c r="K60" s="101"/>
    </row>
    <row r="61" spans="2:47" s="326" customFormat="1" ht="19.899999999999999" customHeight="1">
      <c r="B61" s="95"/>
      <c r="C61" s="96"/>
      <c r="D61" s="97" t="s">
        <v>658</v>
      </c>
      <c r="E61" s="98"/>
      <c r="F61" s="98"/>
      <c r="G61" s="98"/>
      <c r="H61" s="98"/>
      <c r="I61" s="99"/>
      <c r="J61" s="100">
        <f>J119</f>
        <v>0</v>
      </c>
      <c r="K61" s="101"/>
    </row>
    <row r="62" spans="2:47" s="326" customFormat="1" ht="19.899999999999999" customHeight="1">
      <c r="B62" s="95"/>
      <c r="C62" s="96"/>
      <c r="D62" s="97" t="s">
        <v>659</v>
      </c>
      <c r="E62" s="98"/>
      <c r="F62" s="98"/>
      <c r="G62" s="98"/>
      <c r="H62" s="98"/>
      <c r="I62" s="99"/>
      <c r="J62" s="100">
        <f>J123</f>
        <v>0</v>
      </c>
      <c r="K62" s="101"/>
    </row>
    <row r="63" spans="2:47" s="326" customFormat="1" ht="19.899999999999999" customHeight="1">
      <c r="B63" s="95"/>
      <c r="C63" s="96"/>
      <c r="D63" s="97" t="s">
        <v>660</v>
      </c>
      <c r="E63" s="98"/>
      <c r="F63" s="98"/>
      <c r="G63" s="98"/>
      <c r="H63" s="98"/>
      <c r="I63" s="99"/>
      <c r="J63" s="100">
        <f>J162</f>
        <v>0</v>
      </c>
      <c r="K63" s="101"/>
    </row>
    <row r="64" spans="2:47" s="326" customFormat="1" ht="19.899999999999999" customHeight="1">
      <c r="B64" s="95"/>
      <c r="C64" s="96"/>
      <c r="D64" s="97" t="s">
        <v>661</v>
      </c>
      <c r="E64" s="98"/>
      <c r="F64" s="98"/>
      <c r="G64" s="98"/>
      <c r="H64" s="98"/>
      <c r="I64" s="99"/>
      <c r="J64" s="100">
        <f>J185</f>
        <v>0</v>
      </c>
      <c r="K64" s="101"/>
    </row>
    <row r="65" spans="2:12" s="326" customFormat="1" ht="19.899999999999999" customHeight="1">
      <c r="B65" s="95"/>
      <c r="C65" s="96"/>
      <c r="D65" s="97" t="s">
        <v>662</v>
      </c>
      <c r="E65" s="98"/>
      <c r="F65" s="98"/>
      <c r="G65" s="98"/>
      <c r="H65" s="98"/>
      <c r="I65" s="99"/>
      <c r="J65" s="100">
        <f>J188</f>
        <v>0</v>
      </c>
      <c r="K65" s="101"/>
    </row>
    <row r="66" spans="2:12" s="325" customFormat="1" ht="24.95" customHeight="1">
      <c r="B66" s="88"/>
      <c r="C66" s="89"/>
      <c r="D66" s="90" t="s">
        <v>663</v>
      </c>
      <c r="E66" s="91"/>
      <c r="F66" s="91"/>
      <c r="G66" s="91"/>
      <c r="H66" s="91"/>
      <c r="I66" s="92"/>
      <c r="J66" s="93">
        <f>J208</f>
        <v>0</v>
      </c>
      <c r="K66" s="94"/>
    </row>
    <row r="67" spans="2:12" s="253" customFormat="1" ht="21.75" customHeight="1">
      <c r="B67" s="15"/>
      <c r="C67" s="255"/>
      <c r="D67" s="255"/>
      <c r="E67" s="255"/>
      <c r="F67" s="255"/>
      <c r="G67" s="255"/>
      <c r="H67" s="255"/>
      <c r="I67" s="64"/>
      <c r="J67" s="255"/>
      <c r="K67" s="17"/>
    </row>
    <row r="68" spans="2:12" s="253" customFormat="1" ht="6.95" customHeight="1">
      <c r="B68" s="24"/>
      <c r="C68" s="25"/>
      <c r="D68" s="25"/>
      <c r="E68" s="25"/>
      <c r="F68" s="25"/>
      <c r="G68" s="25"/>
      <c r="H68" s="25"/>
      <c r="I68" s="82"/>
      <c r="J68" s="25"/>
      <c r="K68" s="26"/>
    </row>
    <row r="72" spans="2:12" s="253" customFormat="1" ht="6.95" customHeight="1">
      <c r="B72" s="27"/>
      <c r="C72" s="28"/>
      <c r="D72" s="28"/>
      <c r="E72" s="28"/>
      <c r="F72" s="28"/>
      <c r="G72" s="28"/>
      <c r="H72" s="28"/>
      <c r="I72" s="83"/>
      <c r="J72" s="28"/>
      <c r="K72" s="28"/>
      <c r="L72" s="15"/>
    </row>
    <row r="73" spans="2:12" s="253" customFormat="1" ht="36.950000000000003" customHeight="1">
      <c r="B73" s="15"/>
      <c r="C73" s="29" t="s">
        <v>381</v>
      </c>
      <c r="I73" s="102"/>
      <c r="L73" s="15"/>
    </row>
    <row r="74" spans="2:12" s="253" customFormat="1" ht="6.95" customHeight="1">
      <c r="B74" s="15"/>
      <c r="I74" s="102"/>
      <c r="L74" s="15"/>
    </row>
    <row r="75" spans="2:12" s="253" customFormat="1" ht="14.45" customHeight="1">
      <c r="B75" s="15"/>
      <c r="C75" s="252" t="s">
        <v>286</v>
      </c>
      <c r="I75" s="102"/>
      <c r="L75" s="15"/>
    </row>
    <row r="76" spans="2:12" s="253" customFormat="1" ht="22.5" customHeight="1">
      <c r="B76" s="15"/>
      <c r="E76" s="286" t="str">
        <f>E7</f>
        <v>Rozšíření VZT a klimatizace v prostorách knihovny a sálu objektu K-TRIO</v>
      </c>
      <c r="F76" s="287"/>
      <c r="G76" s="287"/>
      <c r="H76" s="287"/>
      <c r="I76" s="102"/>
      <c r="L76" s="15"/>
    </row>
    <row r="77" spans="2:12" s="253" customFormat="1" ht="14.45" customHeight="1">
      <c r="B77" s="15"/>
      <c r="C77" s="252" t="s">
        <v>367</v>
      </c>
      <c r="I77" s="102"/>
      <c r="L77" s="15"/>
    </row>
    <row r="78" spans="2:12" s="253" customFormat="1" ht="23.25" customHeight="1">
      <c r="B78" s="15"/>
      <c r="E78" s="271" t="str">
        <f>E9</f>
        <v>D.1.4.c - Zařízení vzduchotechniky</v>
      </c>
      <c r="F78" s="288"/>
      <c r="G78" s="288"/>
      <c r="H78" s="288"/>
      <c r="I78" s="102"/>
      <c r="L78" s="15"/>
    </row>
    <row r="79" spans="2:12" s="253" customFormat="1" ht="6.95" customHeight="1">
      <c r="B79" s="15"/>
      <c r="I79" s="102"/>
      <c r="L79" s="15"/>
    </row>
    <row r="80" spans="2:12" s="253" customFormat="1" ht="18" customHeight="1">
      <c r="B80" s="15"/>
      <c r="C80" s="252" t="s">
        <v>291</v>
      </c>
      <c r="F80" s="103" t="str">
        <f>F12</f>
        <v>Ostrava</v>
      </c>
      <c r="I80" s="104" t="s">
        <v>293</v>
      </c>
      <c r="J80" s="246">
        <f>IF(J12="","",J12)</f>
        <v>44306</v>
      </c>
      <c r="L80" s="15"/>
    </row>
    <row r="81" spans="2:65" s="253" customFormat="1" ht="6.95" customHeight="1">
      <c r="B81" s="15"/>
      <c r="I81" s="102"/>
      <c r="L81" s="15"/>
    </row>
    <row r="82" spans="2:65" s="253" customFormat="1" ht="15">
      <c r="B82" s="15"/>
      <c r="C82" s="252" t="s">
        <v>294</v>
      </c>
      <c r="F82" s="103" t="str">
        <f>E15</f>
        <v>Statutární město Ostrava, městský obvod Ostrava-Ji</v>
      </c>
      <c r="I82" s="104" t="s">
        <v>300</v>
      </c>
      <c r="J82" s="103" t="str">
        <f>E21</f>
        <v>Air Technology s.r.o.</v>
      </c>
      <c r="L82" s="15"/>
    </row>
    <row r="83" spans="2:65" s="253" customFormat="1" ht="14.45" customHeight="1">
      <c r="B83" s="15"/>
      <c r="C83" s="252" t="s">
        <v>298</v>
      </c>
      <c r="F83" s="103" t="str">
        <f>IF(E18="","",E18)</f>
        <v/>
      </c>
      <c r="I83" s="102"/>
      <c r="L83" s="15"/>
    </row>
    <row r="84" spans="2:65" s="253" customFormat="1" ht="10.35" customHeight="1">
      <c r="B84" s="15"/>
      <c r="I84" s="102"/>
      <c r="L84" s="15"/>
    </row>
    <row r="85" spans="2:65" s="327" customFormat="1" ht="29.25" customHeight="1">
      <c r="B85" s="105"/>
      <c r="C85" s="106" t="s">
        <v>382</v>
      </c>
      <c r="D85" s="107" t="s">
        <v>323</v>
      </c>
      <c r="E85" s="107" t="s">
        <v>319</v>
      </c>
      <c r="F85" s="107" t="s">
        <v>383</v>
      </c>
      <c r="G85" s="107" t="s">
        <v>384</v>
      </c>
      <c r="H85" s="107" t="s">
        <v>385</v>
      </c>
      <c r="I85" s="108" t="s">
        <v>386</v>
      </c>
      <c r="J85" s="107" t="s">
        <v>371</v>
      </c>
      <c r="K85" s="109" t="s">
        <v>387</v>
      </c>
      <c r="L85" s="105"/>
      <c r="M85" s="36" t="s">
        <v>388</v>
      </c>
      <c r="N85" s="37" t="s">
        <v>308</v>
      </c>
      <c r="O85" s="37" t="s">
        <v>389</v>
      </c>
      <c r="P85" s="37" t="s">
        <v>390</v>
      </c>
      <c r="Q85" s="37" t="s">
        <v>391</v>
      </c>
      <c r="R85" s="37" t="s">
        <v>392</v>
      </c>
      <c r="S85" s="37" t="s">
        <v>393</v>
      </c>
      <c r="T85" s="38" t="s">
        <v>394</v>
      </c>
    </row>
    <row r="86" spans="2:65" s="253" customFormat="1" ht="29.25" customHeight="1">
      <c r="B86" s="15"/>
      <c r="C86" s="42" t="s">
        <v>372</v>
      </c>
      <c r="I86" s="102"/>
      <c r="J86" s="110">
        <f>BK86</f>
        <v>0</v>
      </c>
      <c r="L86" s="15"/>
      <c r="M86" s="39"/>
      <c r="N86" s="40"/>
      <c r="O86" s="40"/>
      <c r="P86" s="111">
        <f>P87+P91+P208</f>
        <v>0</v>
      </c>
      <c r="Q86" s="40"/>
      <c r="R86" s="111">
        <f>R87+R91+R208</f>
        <v>0</v>
      </c>
      <c r="S86" s="40"/>
      <c r="T86" s="112">
        <f>T87+T91+T208</f>
        <v>0</v>
      </c>
      <c r="AT86" s="306" t="s">
        <v>337</v>
      </c>
      <c r="AU86" s="306" t="s">
        <v>373</v>
      </c>
      <c r="BK86" s="328">
        <f>BK87+BK91+BK208</f>
        <v>0</v>
      </c>
    </row>
    <row r="87" spans="2:65" s="114" customFormat="1" ht="37.35" customHeight="1">
      <c r="B87" s="113"/>
      <c r="D87" s="123" t="s">
        <v>337</v>
      </c>
      <c r="E87" s="140" t="s">
        <v>664</v>
      </c>
      <c r="F87" s="140" t="s">
        <v>665</v>
      </c>
      <c r="I87" s="117"/>
      <c r="J87" s="141">
        <f>BK87</f>
        <v>0</v>
      </c>
      <c r="L87" s="113"/>
      <c r="M87" s="119"/>
      <c r="N87" s="120"/>
      <c r="O87" s="120"/>
      <c r="P87" s="121">
        <f>SUM(P88:P90)</f>
        <v>0</v>
      </c>
      <c r="Q87" s="120"/>
      <c r="R87" s="121">
        <f>SUM(R88:R90)</f>
        <v>0</v>
      </c>
      <c r="S87" s="120"/>
      <c r="T87" s="122">
        <f>SUM(T88:T90)</f>
        <v>0</v>
      </c>
      <c r="AR87" s="115" t="s">
        <v>346</v>
      </c>
      <c r="AT87" s="329" t="s">
        <v>337</v>
      </c>
      <c r="AU87" s="329" t="s">
        <v>338</v>
      </c>
      <c r="AY87" s="115" t="s">
        <v>396</v>
      </c>
      <c r="BK87" s="330">
        <f>SUM(BK88:BK90)</f>
        <v>0</v>
      </c>
    </row>
    <row r="88" spans="2:65" s="253" customFormat="1" ht="22.5" customHeight="1">
      <c r="B88" s="15"/>
      <c r="C88" s="142" t="s">
        <v>346</v>
      </c>
      <c r="D88" s="142" t="s">
        <v>666</v>
      </c>
      <c r="E88" s="143" t="s">
        <v>667</v>
      </c>
      <c r="F88" s="144" t="s">
        <v>668</v>
      </c>
      <c r="G88" s="145" t="s">
        <v>669</v>
      </c>
      <c r="H88" s="146">
        <v>13293.84</v>
      </c>
      <c r="I88" s="147"/>
      <c r="J88" s="148">
        <f>ROUND(I88*H88,2)</f>
        <v>0</v>
      </c>
      <c r="K88" s="144" t="s">
        <v>289</v>
      </c>
      <c r="L88" s="15"/>
      <c r="M88" s="336" t="s">
        <v>289</v>
      </c>
      <c r="N88" s="149" t="s">
        <v>309</v>
      </c>
      <c r="O88" s="255"/>
      <c r="P88" s="134">
        <f>O88*H88</f>
        <v>0</v>
      </c>
      <c r="Q88" s="134">
        <v>0</v>
      </c>
      <c r="R88" s="134">
        <f>Q88*H88</f>
        <v>0</v>
      </c>
      <c r="S88" s="134">
        <v>0</v>
      </c>
      <c r="T88" s="135">
        <f>S88*H88</f>
        <v>0</v>
      </c>
      <c r="AR88" s="306" t="s">
        <v>403</v>
      </c>
      <c r="AT88" s="306" t="s">
        <v>666</v>
      </c>
      <c r="AU88" s="306" t="s">
        <v>346</v>
      </c>
      <c r="AY88" s="306" t="s">
        <v>396</v>
      </c>
      <c r="BE88" s="334">
        <f>IF(N88="základní",J88,0)</f>
        <v>0</v>
      </c>
      <c r="BF88" s="334">
        <f>IF(N88="snížená",J88,0)</f>
        <v>0</v>
      </c>
      <c r="BG88" s="334">
        <f>IF(N88="zákl. přenesená",J88,0)</f>
        <v>0</v>
      </c>
      <c r="BH88" s="334">
        <f>IF(N88="sníž. přenesená",J88,0)</f>
        <v>0</v>
      </c>
      <c r="BI88" s="334">
        <f>IF(N88="nulová",J88,0)</f>
        <v>0</v>
      </c>
      <c r="BJ88" s="306" t="s">
        <v>346</v>
      </c>
      <c r="BK88" s="334">
        <f>ROUND(I88*H88,2)</f>
        <v>0</v>
      </c>
      <c r="BL88" s="306" t="s">
        <v>403</v>
      </c>
      <c r="BM88" s="306" t="s">
        <v>670</v>
      </c>
    </row>
    <row r="89" spans="2:65" s="253" customFormat="1" ht="22.5" customHeight="1">
      <c r="B89" s="15"/>
      <c r="C89" s="142" t="s">
        <v>348</v>
      </c>
      <c r="D89" s="142" t="s">
        <v>666</v>
      </c>
      <c r="E89" s="143" t="s">
        <v>671</v>
      </c>
      <c r="F89" s="144" t="s">
        <v>672</v>
      </c>
      <c r="G89" s="145" t="s">
        <v>673</v>
      </c>
      <c r="H89" s="146">
        <v>300</v>
      </c>
      <c r="I89" s="147"/>
      <c r="J89" s="148">
        <f>ROUND(I89*H89,2)</f>
        <v>0</v>
      </c>
      <c r="K89" s="144" t="s">
        <v>289</v>
      </c>
      <c r="L89" s="15"/>
      <c r="M89" s="336" t="s">
        <v>289</v>
      </c>
      <c r="N89" s="149" t="s">
        <v>309</v>
      </c>
      <c r="O89" s="255"/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5">
        <f>S89*H89</f>
        <v>0</v>
      </c>
      <c r="AR89" s="306" t="s">
        <v>403</v>
      </c>
      <c r="AT89" s="306" t="s">
        <v>666</v>
      </c>
      <c r="AU89" s="306" t="s">
        <v>346</v>
      </c>
      <c r="AY89" s="306" t="s">
        <v>396</v>
      </c>
      <c r="BE89" s="334">
        <f>IF(N89="základní",J89,0)</f>
        <v>0</v>
      </c>
      <c r="BF89" s="334">
        <f>IF(N89="snížená",J89,0)</f>
        <v>0</v>
      </c>
      <c r="BG89" s="334">
        <f>IF(N89="zákl. přenesená",J89,0)</f>
        <v>0</v>
      </c>
      <c r="BH89" s="334">
        <f>IF(N89="sníž. přenesená",J89,0)</f>
        <v>0</v>
      </c>
      <c r="BI89" s="334">
        <f>IF(N89="nulová",J89,0)</f>
        <v>0</v>
      </c>
      <c r="BJ89" s="306" t="s">
        <v>346</v>
      </c>
      <c r="BK89" s="334">
        <f>ROUND(I89*H89,2)</f>
        <v>0</v>
      </c>
      <c r="BL89" s="306" t="s">
        <v>403</v>
      </c>
      <c r="BM89" s="306" t="s">
        <v>674</v>
      </c>
    </row>
    <row r="90" spans="2:65" s="253" customFormat="1" ht="22.5" customHeight="1">
      <c r="B90" s="15"/>
      <c r="C90" s="126" t="s">
        <v>406</v>
      </c>
      <c r="D90" s="126" t="s">
        <v>399</v>
      </c>
      <c r="E90" s="127" t="s">
        <v>675</v>
      </c>
      <c r="F90" s="128" t="s">
        <v>676</v>
      </c>
      <c r="G90" s="129" t="s">
        <v>677</v>
      </c>
      <c r="H90" s="130">
        <v>38.131999999999998</v>
      </c>
      <c r="I90" s="131"/>
      <c r="J90" s="132">
        <f>ROUND(I90*H90,2)</f>
        <v>0</v>
      </c>
      <c r="K90" s="128" t="s">
        <v>289</v>
      </c>
      <c r="L90" s="332"/>
      <c r="M90" s="333" t="s">
        <v>289</v>
      </c>
      <c r="N90" s="133" t="s">
        <v>309</v>
      </c>
      <c r="O90" s="255"/>
      <c r="P90" s="134">
        <f>O90*H90</f>
        <v>0</v>
      </c>
      <c r="Q90" s="134">
        <v>0</v>
      </c>
      <c r="R90" s="134">
        <f>Q90*H90</f>
        <v>0</v>
      </c>
      <c r="S90" s="134">
        <v>0</v>
      </c>
      <c r="T90" s="135">
        <f>S90*H90</f>
        <v>0</v>
      </c>
      <c r="AR90" s="306" t="s">
        <v>402</v>
      </c>
      <c r="AT90" s="306" t="s">
        <v>399</v>
      </c>
      <c r="AU90" s="306" t="s">
        <v>346</v>
      </c>
      <c r="AY90" s="306" t="s">
        <v>396</v>
      </c>
      <c r="BE90" s="334">
        <f>IF(N90="základní",J90,0)</f>
        <v>0</v>
      </c>
      <c r="BF90" s="334">
        <f>IF(N90="snížená",J90,0)</f>
        <v>0</v>
      </c>
      <c r="BG90" s="334">
        <f>IF(N90="zákl. přenesená",J90,0)</f>
        <v>0</v>
      </c>
      <c r="BH90" s="334">
        <f>IF(N90="sníž. přenesená",J90,0)</f>
        <v>0</v>
      </c>
      <c r="BI90" s="334">
        <f>IF(N90="nulová",J90,0)</f>
        <v>0</v>
      </c>
      <c r="BJ90" s="306" t="s">
        <v>346</v>
      </c>
      <c r="BK90" s="334">
        <f>ROUND(I90*H90,2)</f>
        <v>0</v>
      </c>
      <c r="BL90" s="306" t="s">
        <v>403</v>
      </c>
      <c r="BM90" s="306" t="s">
        <v>678</v>
      </c>
    </row>
    <row r="91" spans="2:65" s="114" customFormat="1" ht="37.35" customHeight="1">
      <c r="B91" s="113"/>
      <c r="D91" s="115" t="s">
        <v>337</v>
      </c>
      <c r="E91" s="116" t="s">
        <v>395</v>
      </c>
      <c r="F91" s="116" t="s">
        <v>1553</v>
      </c>
      <c r="I91" s="117"/>
      <c r="J91" s="118">
        <f>BK91</f>
        <v>0</v>
      </c>
      <c r="L91" s="113"/>
      <c r="M91" s="119"/>
      <c r="N91" s="120"/>
      <c r="O91" s="120"/>
      <c r="P91" s="121">
        <f>P92+P116+P119+P123+P162+P185+P188</f>
        <v>0</v>
      </c>
      <c r="Q91" s="120"/>
      <c r="R91" s="121">
        <f>R92+R116+R119+R123+R162+R185+R188</f>
        <v>0</v>
      </c>
      <c r="S91" s="120"/>
      <c r="T91" s="122">
        <f>T92+T116+T119+T123+T162+T185+T188</f>
        <v>0</v>
      </c>
      <c r="AR91" s="115" t="s">
        <v>348</v>
      </c>
      <c r="AT91" s="329" t="s">
        <v>337</v>
      </c>
      <c r="AU91" s="329" t="s">
        <v>338</v>
      </c>
      <c r="AY91" s="115" t="s">
        <v>396</v>
      </c>
      <c r="BK91" s="330">
        <f>BK92+BK116+BK119+BK123+BK162+BK185+BK188</f>
        <v>0</v>
      </c>
    </row>
    <row r="92" spans="2:65" s="114" customFormat="1" ht="19.899999999999999" customHeight="1">
      <c r="B92" s="113"/>
      <c r="D92" s="123" t="s">
        <v>337</v>
      </c>
      <c r="E92" s="124" t="s">
        <v>679</v>
      </c>
      <c r="F92" s="124" t="s">
        <v>680</v>
      </c>
      <c r="I92" s="117"/>
      <c r="J92" s="125">
        <f>BK92</f>
        <v>0</v>
      </c>
      <c r="L92" s="113"/>
      <c r="M92" s="119"/>
      <c r="N92" s="120"/>
      <c r="O92" s="120"/>
      <c r="P92" s="121">
        <f>SUM(P93:P115)</f>
        <v>0</v>
      </c>
      <c r="Q92" s="120"/>
      <c r="R92" s="121">
        <f>SUM(R93:R115)</f>
        <v>0</v>
      </c>
      <c r="S92" s="120"/>
      <c r="T92" s="122">
        <f>SUM(T93:T115)</f>
        <v>0</v>
      </c>
      <c r="AR92" s="115" t="s">
        <v>348</v>
      </c>
      <c r="AT92" s="329" t="s">
        <v>337</v>
      </c>
      <c r="AU92" s="329" t="s">
        <v>346</v>
      </c>
      <c r="AY92" s="115" t="s">
        <v>396</v>
      </c>
      <c r="BK92" s="330">
        <f>SUM(BK93:BK115)</f>
        <v>0</v>
      </c>
    </row>
    <row r="93" spans="2:65" s="253" customFormat="1" ht="31.5" customHeight="1">
      <c r="B93" s="15"/>
      <c r="C93" s="126" t="s">
        <v>403</v>
      </c>
      <c r="D93" s="126" t="s">
        <v>399</v>
      </c>
      <c r="E93" s="127" t="s">
        <v>681</v>
      </c>
      <c r="F93" s="128" t="s">
        <v>682</v>
      </c>
      <c r="G93" s="129" t="s">
        <v>401</v>
      </c>
      <c r="H93" s="130">
        <v>1</v>
      </c>
      <c r="I93" s="131"/>
      <c r="J93" s="132">
        <f t="shared" ref="J93:J115" si="0">ROUND(I93*H93,2)</f>
        <v>0</v>
      </c>
      <c r="K93" s="128" t="s">
        <v>289</v>
      </c>
      <c r="L93" s="332"/>
      <c r="M93" s="333" t="s">
        <v>289</v>
      </c>
      <c r="N93" s="133" t="s">
        <v>309</v>
      </c>
      <c r="O93" s="255"/>
      <c r="P93" s="134">
        <f t="shared" ref="P93:P115" si="1">O93*H93</f>
        <v>0</v>
      </c>
      <c r="Q93" s="134">
        <v>0</v>
      </c>
      <c r="R93" s="134">
        <f t="shared" ref="R93:R115" si="2">Q93*H93</f>
        <v>0</v>
      </c>
      <c r="S93" s="134">
        <v>0</v>
      </c>
      <c r="T93" s="135">
        <f t="shared" ref="T93:T115" si="3">S93*H93</f>
        <v>0</v>
      </c>
      <c r="AR93" s="306" t="s">
        <v>486</v>
      </c>
      <c r="AT93" s="306" t="s">
        <v>399</v>
      </c>
      <c r="AU93" s="306" t="s">
        <v>348</v>
      </c>
      <c r="AY93" s="306" t="s">
        <v>396</v>
      </c>
      <c r="BE93" s="334">
        <f t="shared" ref="BE93:BE115" si="4">IF(N93="základní",J93,0)</f>
        <v>0</v>
      </c>
      <c r="BF93" s="334">
        <f t="shared" ref="BF93:BF115" si="5">IF(N93="snížená",J93,0)</f>
        <v>0</v>
      </c>
      <c r="BG93" s="334">
        <f t="shared" ref="BG93:BG115" si="6">IF(N93="zákl. přenesená",J93,0)</f>
        <v>0</v>
      </c>
      <c r="BH93" s="334">
        <f t="shared" ref="BH93:BH115" si="7">IF(N93="sníž. přenesená",J93,0)</f>
        <v>0</v>
      </c>
      <c r="BI93" s="334">
        <f t="shared" ref="BI93:BI115" si="8">IF(N93="nulová",J93,0)</f>
        <v>0</v>
      </c>
      <c r="BJ93" s="306" t="s">
        <v>346</v>
      </c>
      <c r="BK93" s="334">
        <f t="shared" ref="BK93:BK115" si="9">ROUND(I93*H93,2)</f>
        <v>0</v>
      </c>
      <c r="BL93" s="306" t="s">
        <v>435</v>
      </c>
      <c r="BM93" s="306" t="s">
        <v>683</v>
      </c>
    </row>
    <row r="94" spans="2:65" s="253" customFormat="1" ht="22.5" customHeight="1">
      <c r="B94" s="15"/>
      <c r="C94" s="126" t="s">
        <v>409</v>
      </c>
      <c r="D94" s="126" t="s">
        <v>399</v>
      </c>
      <c r="E94" s="127" t="s">
        <v>684</v>
      </c>
      <c r="F94" s="128" t="s">
        <v>685</v>
      </c>
      <c r="G94" s="129" t="s">
        <v>401</v>
      </c>
      <c r="H94" s="130">
        <v>1</v>
      </c>
      <c r="I94" s="131"/>
      <c r="J94" s="132">
        <f t="shared" si="0"/>
        <v>0</v>
      </c>
      <c r="K94" s="128" t="s">
        <v>289</v>
      </c>
      <c r="L94" s="332"/>
      <c r="M94" s="333" t="s">
        <v>289</v>
      </c>
      <c r="N94" s="133" t="s">
        <v>309</v>
      </c>
      <c r="O94" s="255"/>
      <c r="P94" s="134">
        <f t="shared" si="1"/>
        <v>0</v>
      </c>
      <c r="Q94" s="134">
        <v>0</v>
      </c>
      <c r="R94" s="134">
        <f t="shared" si="2"/>
        <v>0</v>
      </c>
      <c r="S94" s="134">
        <v>0</v>
      </c>
      <c r="T94" s="135">
        <f t="shared" si="3"/>
        <v>0</v>
      </c>
      <c r="AR94" s="306" t="s">
        <v>486</v>
      </c>
      <c r="AT94" s="306" t="s">
        <v>399</v>
      </c>
      <c r="AU94" s="306" t="s">
        <v>348</v>
      </c>
      <c r="AY94" s="306" t="s">
        <v>396</v>
      </c>
      <c r="BE94" s="334">
        <f t="shared" si="4"/>
        <v>0</v>
      </c>
      <c r="BF94" s="334">
        <f t="shared" si="5"/>
        <v>0</v>
      </c>
      <c r="BG94" s="334">
        <f t="shared" si="6"/>
        <v>0</v>
      </c>
      <c r="BH94" s="334">
        <f t="shared" si="7"/>
        <v>0</v>
      </c>
      <c r="BI94" s="334">
        <f t="shared" si="8"/>
        <v>0</v>
      </c>
      <c r="BJ94" s="306" t="s">
        <v>346</v>
      </c>
      <c r="BK94" s="334">
        <f t="shared" si="9"/>
        <v>0</v>
      </c>
      <c r="BL94" s="306" t="s">
        <v>435</v>
      </c>
      <c r="BM94" s="306" t="s">
        <v>686</v>
      </c>
    </row>
    <row r="95" spans="2:65" s="253" customFormat="1" ht="22.5" customHeight="1">
      <c r="B95" s="15"/>
      <c r="C95" s="126" t="s">
        <v>412</v>
      </c>
      <c r="D95" s="126" t="s">
        <v>399</v>
      </c>
      <c r="E95" s="127" t="s">
        <v>687</v>
      </c>
      <c r="F95" s="128" t="s">
        <v>688</v>
      </c>
      <c r="G95" s="129" t="s">
        <v>401</v>
      </c>
      <c r="H95" s="130">
        <v>1</v>
      </c>
      <c r="I95" s="131"/>
      <c r="J95" s="132">
        <f t="shared" si="0"/>
        <v>0</v>
      </c>
      <c r="K95" s="128" t="s">
        <v>289</v>
      </c>
      <c r="L95" s="332"/>
      <c r="M95" s="333" t="s">
        <v>289</v>
      </c>
      <c r="N95" s="133" t="s">
        <v>309</v>
      </c>
      <c r="O95" s="255"/>
      <c r="P95" s="134">
        <f t="shared" si="1"/>
        <v>0</v>
      </c>
      <c r="Q95" s="134">
        <v>0</v>
      </c>
      <c r="R95" s="134">
        <f t="shared" si="2"/>
        <v>0</v>
      </c>
      <c r="S95" s="134">
        <v>0</v>
      </c>
      <c r="T95" s="135">
        <f t="shared" si="3"/>
        <v>0</v>
      </c>
      <c r="AR95" s="306" t="s">
        <v>486</v>
      </c>
      <c r="AT95" s="306" t="s">
        <v>399</v>
      </c>
      <c r="AU95" s="306" t="s">
        <v>348</v>
      </c>
      <c r="AY95" s="306" t="s">
        <v>396</v>
      </c>
      <c r="BE95" s="334">
        <f t="shared" si="4"/>
        <v>0</v>
      </c>
      <c r="BF95" s="334">
        <f t="shared" si="5"/>
        <v>0</v>
      </c>
      <c r="BG95" s="334">
        <f t="shared" si="6"/>
        <v>0</v>
      </c>
      <c r="BH95" s="334">
        <f t="shared" si="7"/>
        <v>0</v>
      </c>
      <c r="BI95" s="334">
        <f t="shared" si="8"/>
        <v>0</v>
      </c>
      <c r="BJ95" s="306" t="s">
        <v>346</v>
      </c>
      <c r="BK95" s="334">
        <f t="shared" si="9"/>
        <v>0</v>
      </c>
      <c r="BL95" s="306" t="s">
        <v>435</v>
      </c>
      <c r="BM95" s="306" t="s">
        <v>689</v>
      </c>
    </row>
    <row r="96" spans="2:65" s="253" customFormat="1" ht="22.5" customHeight="1">
      <c r="B96" s="15"/>
      <c r="C96" s="126" t="s">
        <v>414</v>
      </c>
      <c r="D96" s="126" t="s">
        <v>399</v>
      </c>
      <c r="E96" s="127" t="s">
        <v>690</v>
      </c>
      <c r="F96" s="128" t="s">
        <v>691</v>
      </c>
      <c r="G96" s="129" t="s">
        <v>401</v>
      </c>
      <c r="H96" s="130">
        <v>1</v>
      </c>
      <c r="I96" s="131"/>
      <c r="J96" s="132">
        <f t="shared" si="0"/>
        <v>0</v>
      </c>
      <c r="K96" s="128" t="s">
        <v>289</v>
      </c>
      <c r="L96" s="332"/>
      <c r="M96" s="333" t="s">
        <v>289</v>
      </c>
      <c r="N96" s="133" t="s">
        <v>309</v>
      </c>
      <c r="O96" s="255"/>
      <c r="P96" s="134">
        <f t="shared" si="1"/>
        <v>0</v>
      </c>
      <c r="Q96" s="134">
        <v>0</v>
      </c>
      <c r="R96" s="134">
        <f t="shared" si="2"/>
        <v>0</v>
      </c>
      <c r="S96" s="134">
        <v>0</v>
      </c>
      <c r="T96" s="135">
        <f t="shared" si="3"/>
        <v>0</v>
      </c>
      <c r="AR96" s="306" t="s">
        <v>486</v>
      </c>
      <c r="AT96" s="306" t="s">
        <v>399</v>
      </c>
      <c r="AU96" s="306" t="s">
        <v>348</v>
      </c>
      <c r="AY96" s="306" t="s">
        <v>396</v>
      </c>
      <c r="BE96" s="334">
        <f t="shared" si="4"/>
        <v>0</v>
      </c>
      <c r="BF96" s="334">
        <f t="shared" si="5"/>
        <v>0</v>
      </c>
      <c r="BG96" s="334">
        <f t="shared" si="6"/>
        <v>0</v>
      </c>
      <c r="BH96" s="334">
        <f t="shared" si="7"/>
        <v>0</v>
      </c>
      <c r="BI96" s="334">
        <f t="shared" si="8"/>
        <v>0</v>
      </c>
      <c r="BJ96" s="306" t="s">
        <v>346</v>
      </c>
      <c r="BK96" s="334">
        <f t="shared" si="9"/>
        <v>0</v>
      </c>
      <c r="BL96" s="306" t="s">
        <v>435</v>
      </c>
      <c r="BM96" s="306" t="s">
        <v>692</v>
      </c>
    </row>
    <row r="97" spans="2:65" s="253" customFormat="1" ht="22.5" customHeight="1">
      <c r="B97" s="15"/>
      <c r="C97" s="126" t="s">
        <v>402</v>
      </c>
      <c r="D97" s="126" t="s">
        <v>399</v>
      </c>
      <c r="E97" s="127" t="s">
        <v>693</v>
      </c>
      <c r="F97" s="128" t="s">
        <v>694</v>
      </c>
      <c r="G97" s="129" t="s">
        <v>441</v>
      </c>
      <c r="H97" s="130">
        <v>15</v>
      </c>
      <c r="I97" s="131"/>
      <c r="J97" s="132">
        <f t="shared" si="0"/>
        <v>0</v>
      </c>
      <c r="K97" s="128" t="s">
        <v>289</v>
      </c>
      <c r="L97" s="332"/>
      <c r="M97" s="333" t="s">
        <v>289</v>
      </c>
      <c r="N97" s="133" t="s">
        <v>309</v>
      </c>
      <c r="O97" s="255"/>
      <c r="P97" s="134">
        <f t="shared" si="1"/>
        <v>0</v>
      </c>
      <c r="Q97" s="134">
        <v>0</v>
      </c>
      <c r="R97" s="134">
        <f t="shared" si="2"/>
        <v>0</v>
      </c>
      <c r="S97" s="134">
        <v>0</v>
      </c>
      <c r="T97" s="135">
        <f t="shared" si="3"/>
        <v>0</v>
      </c>
      <c r="AR97" s="306" t="s">
        <v>486</v>
      </c>
      <c r="AT97" s="306" t="s">
        <v>399</v>
      </c>
      <c r="AU97" s="306" t="s">
        <v>348</v>
      </c>
      <c r="AY97" s="306" t="s">
        <v>396</v>
      </c>
      <c r="BE97" s="334">
        <f t="shared" si="4"/>
        <v>0</v>
      </c>
      <c r="BF97" s="334">
        <f t="shared" si="5"/>
        <v>0</v>
      </c>
      <c r="BG97" s="334">
        <f t="shared" si="6"/>
        <v>0</v>
      </c>
      <c r="BH97" s="334">
        <f t="shared" si="7"/>
        <v>0</v>
      </c>
      <c r="BI97" s="334">
        <f t="shared" si="8"/>
        <v>0</v>
      </c>
      <c r="BJ97" s="306" t="s">
        <v>346</v>
      </c>
      <c r="BK97" s="334">
        <f t="shared" si="9"/>
        <v>0</v>
      </c>
      <c r="BL97" s="306" t="s">
        <v>435</v>
      </c>
      <c r="BM97" s="306" t="s">
        <v>695</v>
      </c>
    </row>
    <row r="98" spans="2:65" s="253" customFormat="1" ht="22.5" customHeight="1">
      <c r="B98" s="15"/>
      <c r="C98" s="126" t="s">
        <v>419</v>
      </c>
      <c r="D98" s="126" t="s">
        <v>399</v>
      </c>
      <c r="E98" s="127" t="s">
        <v>696</v>
      </c>
      <c r="F98" s="128" t="s">
        <v>697</v>
      </c>
      <c r="G98" s="129" t="s">
        <v>401</v>
      </c>
      <c r="H98" s="130">
        <v>1</v>
      </c>
      <c r="I98" s="131"/>
      <c r="J98" s="132">
        <f t="shared" si="0"/>
        <v>0</v>
      </c>
      <c r="K98" s="128" t="s">
        <v>289</v>
      </c>
      <c r="L98" s="332"/>
      <c r="M98" s="333" t="s">
        <v>289</v>
      </c>
      <c r="N98" s="133" t="s">
        <v>309</v>
      </c>
      <c r="O98" s="255"/>
      <c r="P98" s="134">
        <f t="shared" si="1"/>
        <v>0</v>
      </c>
      <c r="Q98" s="134">
        <v>0</v>
      </c>
      <c r="R98" s="134">
        <f t="shared" si="2"/>
        <v>0</v>
      </c>
      <c r="S98" s="134">
        <v>0</v>
      </c>
      <c r="T98" s="135">
        <f t="shared" si="3"/>
        <v>0</v>
      </c>
      <c r="AR98" s="306" t="s">
        <v>486</v>
      </c>
      <c r="AT98" s="306" t="s">
        <v>399</v>
      </c>
      <c r="AU98" s="306" t="s">
        <v>348</v>
      </c>
      <c r="AY98" s="306" t="s">
        <v>396</v>
      </c>
      <c r="BE98" s="334">
        <f t="shared" si="4"/>
        <v>0</v>
      </c>
      <c r="BF98" s="334">
        <f t="shared" si="5"/>
        <v>0</v>
      </c>
      <c r="BG98" s="334">
        <f t="shared" si="6"/>
        <v>0</v>
      </c>
      <c r="BH98" s="334">
        <f t="shared" si="7"/>
        <v>0</v>
      </c>
      <c r="BI98" s="334">
        <f t="shared" si="8"/>
        <v>0</v>
      </c>
      <c r="BJ98" s="306" t="s">
        <v>346</v>
      </c>
      <c r="BK98" s="334">
        <f t="shared" si="9"/>
        <v>0</v>
      </c>
      <c r="BL98" s="306" t="s">
        <v>435</v>
      </c>
      <c r="BM98" s="306" t="s">
        <v>698</v>
      </c>
    </row>
    <row r="99" spans="2:65" s="253" customFormat="1" ht="22.5" customHeight="1">
      <c r="B99" s="15"/>
      <c r="C99" s="126" t="s">
        <v>422</v>
      </c>
      <c r="D99" s="126" t="s">
        <v>399</v>
      </c>
      <c r="E99" s="127" t="s">
        <v>699</v>
      </c>
      <c r="F99" s="128" t="s">
        <v>700</v>
      </c>
      <c r="G99" s="129" t="s">
        <v>401</v>
      </c>
      <c r="H99" s="130">
        <v>1</v>
      </c>
      <c r="I99" s="131"/>
      <c r="J99" s="132">
        <f t="shared" si="0"/>
        <v>0</v>
      </c>
      <c r="K99" s="128" t="s">
        <v>289</v>
      </c>
      <c r="L99" s="332"/>
      <c r="M99" s="333" t="s">
        <v>289</v>
      </c>
      <c r="N99" s="133" t="s">
        <v>309</v>
      </c>
      <c r="O99" s="255"/>
      <c r="P99" s="134">
        <f t="shared" si="1"/>
        <v>0</v>
      </c>
      <c r="Q99" s="134">
        <v>0</v>
      </c>
      <c r="R99" s="134">
        <f t="shared" si="2"/>
        <v>0</v>
      </c>
      <c r="S99" s="134">
        <v>0</v>
      </c>
      <c r="T99" s="135">
        <f t="shared" si="3"/>
        <v>0</v>
      </c>
      <c r="AR99" s="306" t="s">
        <v>486</v>
      </c>
      <c r="AT99" s="306" t="s">
        <v>399</v>
      </c>
      <c r="AU99" s="306" t="s">
        <v>348</v>
      </c>
      <c r="AY99" s="306" t="s">
        <v>396</v>
      </c>
      <c r="BE99" s="334">
        <f t="shared" si="4"/>
        <v>0</v>
      </c>
      <c r="BF99" s="334">
        <f t="shared" si="5"/>
        <v>0</v>
      </c>
      <c r="BG99" s="334">
        <f t="shared" si="6"/>
        <v>0</v>
      </c>
      <c r="BH99" s="334">
        <f t="shared" si="7"/>
        <v>0</v>
      </c>
      <c r="BI99" s="334">
        <f t="shared" si="8"/>
        <v>0</v>
      </c>
      <c r="BJ99" s="306" t="s">
        <v>346</v>
      </c>
      <c r="BK99" s="334">
        <f t="shared" si="9"/>
        <v>0</v>
      </c>
      <c r="BL99" s="306" t="s">
        <v>435</v>
      </c>
      <c r="BM99" s="306" t="s">
        <v>701</v>
      </c>
    </row>
    <row r="100" spans="2:65" s="253" customFormat="1" ht="22.5" customHeight="1">
      <c r="B100" s="15"/>
      <c r="C100" s="126" t="s">
        <v>424</v>
      </c>
      <c r="D100" s="126" t="s">
        <v>399</v>
      </c>
      <c r="E100" s="127" t="s">
        <v>702</v>
      </c>
      <c r="F100" s="128" t="s">
        <v>703</v>
      </c>
      <c r="G100" s="129" t="s">
        <v>401</v>
      </c>
      <c r="H100" s="130">
        <v>1</v>
      </c>
      <c r="I100" s="131"/>
      <c r="J100" s="132">
        <f t="shared" si="0"/>
        <v>0</v>
      </c>
      <c r="K100" s="128" t="s">
        <v>289</v>
      </c>
      <c r="L100" s="332"/>
      <c r="M100" s="333" t="s">
        <v>289</v>
      </c>
      <c r="N100" s="133" t="s">
        <v>309</v>
      </c>
      <c r="O100" s="255"/>
      <c r="P100" s="134">
        <f t="shared" si="1"/>
        <v>0</v>
      </c>
      <c r="Q100" s="134">
        <v>0</v>
      </c>
      <c r="R100" s="134">
        <f t="shared" si="2"/>
        <v>0</v>
      </c>
      <c r="S100" s="134">
        <v>0</v>
      </c>
      <c r="T100" s="135">
        <f t="shared" si="3"/>
        <v>0</v>
      </c>
      <c r="AR100" s="306" t="s">
        <v>486</v>
      </c>
      <c r="AT100" s="306" t="s">
        <v>399</v>
      </c>
      <c r="AU100" s="306" t="s">
        <v>348</v>
      </c>
      <c r="AY100" s="306" t="s">
        <v>396</v>
      </c>
      <c r="BE100" s="334">
        <f t="shared" si="4"/>
        <v>0</v>
      </c>
      <c r="BF100" s="334">
        <f t="shared" si="5"/>
        <v>0</v>
      </c>
      <c r="BG100" s="334">
        <f t="shared" si="6"/>
        <v>0</v>
      </c>
      <c r="BH100" s="334">
        <f t="shared" si="7"/>
        <v>0</v>
      </c>
      <c r="BI100" s="334">
        <f t="shared" si="8"/>
        <v>0</v>
      </c>
      <c r="BJ100" s="306" t="s">
        <v>346</v>
      </c>
      <c r="BK100" s="334">
        <f t="shared" si="9"/>
        <v>0</v>
      </c>
      <c r="BL100" s="306" t="s">
        <v>435</v>
      </c>
      <c r="BM100" s="306" t="s">
        <v>704</v>
      </c>
    </row>
    <row r="101" spans="2:65" s="253" customFormat="1" ht="22.5" customHeight="1">
      <c r="B101" s="15"/>
      <c r="C101" s="126" t="s">
        <v>426</v>
      </c>
      <c r="D101" s="126" t="s">
        <v>399</v>
      </c>
      <c r="E101" s="127" t="s">
        <v>705</v>
      </c>
      <c r="F101" s="128" t="s">
        <v>706</v>
      </c>
      <c r="G101" s="129" t="s">
        <v>401</v>
      </c>
      <c r="H101" s="130">
        <v>1</v>
      </c>
      <c r="I101" s="131"/>
      <c r="J101" s="132">
        <f t="shared" si="0"/>
        <v>0</v>
      </c>
      <c r="K101" s="128" t="s">
        <v>289</v>
      </c>
      <c r="L101" s="332"/>
      <c r="M101" s="333" t="s">
        <v>289</v>
      </c>
      <c r="N101" s="133" t="s">
        <v>309</v>
      </c>
      <c r="O101" s="255"/>
      <c r="P101" s="134">
        <f t="shared" si="1"/>
        <v>0</v>
      </c>
      <c r="Q101" s="134">
        <v>0</v>
      </c>
      <c r="R101" s="134">
        <f t="shared" si="2"/>
        <v>0</v>
      </c>
      <c r="S101" s="134">
        <v>0</v>
      </c>
      <c r="T101" s="135">
        <f t="shared" si="3"/>
        <v>0</v>
      </c>
      <c r="AR101" s="306" t="s">
        <v>486</v>
      </c>
      <c r="AT101" s="306" t="s">
        <v>399</v>
      </c>
      <c r="AU101" s="306" t="s">
        <v>348</v>
      </c>
      <c r="AY101" s="306" t="s">
        <v>396</v>
      </c>
      <c r="BE101" s="334">
        <f t="shared" si="4"/>
        <v>0</v>
      </c>
      <c r="BF101" s="334">
        <f t="shared" si="5"/>
        <v>0</v>
      </c>
      <c r="BG101" s="334">
        <f t="shared" si="6"/>
        <v>0</v>
      </c>
      <c r="BH101" s="334">
        <f t="shared" si="7"/>
        <v>0</v>
      </c>
      <c r="BI101" s="334">
        <f t="shared" si="8"/>
        <v>0</v>
      </c>
      <c r="BJ101" s="306" t="s">
        <v>346</v>
      </c>
      <c r="BK101" s="334">
        <f t="shared" si="9"/>
        <v>0</v>
      </c>
      <c r="BL101" s="306" t="s">
        <v>435</v>
      </c>
      <c r="BM101" s="306" t="s">
        <v>707</v>
      </c>
    </row>
    <row r="102" spans="2:65" s="253" customFormat="1" ht="22.5" customHeight="1">
      <c r="B102" s="15"/>
      <c r="C102" s="126" t="s">
        <v>428</v>
      </c>
      <c r="D102" s="126" t="s">
        <v>399</v>
      </c>
      <c r="E102" s="127" t="s">
        <v>684</v>
      </c>
      <c r="F102" s="128" t="s">
        <v>685</v>
      </c>
      <c r="G102" s="129" t="s">
        <v>401</v>
      </c>
      <c r="H102" s="130">
        <v>1</v>
      </c>
      <c r="I102" s="131"/>
      <c r="J102" s="132">
        <f t="shared" si="0"/>
        <v>0</v>
      </c>
      <c r="K102" s="128" t="s">
        <v>289</v>
      </c>
      <c r="L102" s="332"/>
      <c r="M102" s="333" t="s">
        <v>289</v>
      </c>
      <c r="N102" s="133" t="s">
        <v>309</v>
      </c>
      <c r="O102" s="255"/>
      <c r="P102" s="134">
        <f t="shared" si="1"/>
        <v>0</v>
      </c>
      <c r="Q102" s="134">
        <v>0</v>
      </c>
      <c r="R102" s="134">
        <f t="shared" si="2"/>
        <v>0</v>
      </c>
      <c r="S102" s="134">
        <v>0</v>
      </c>
      <c r="T102" s="135">
        <f t="shared" si="3"/>
        <v>0</v>
      </c>
      <c r="AR102" s="306" t="s">
        <v>486</v>
      </c>
      <c r="AT102" s="306" t="s">
        <v>399</v>
      </c>
      <c r="AU102" s="306" t="s">
        <v>348</v>
      </c>
      <c r="AY102" s="306" t="s">
        <v>396</v>
      </c>
      <c r="BE102" s="334">
        <f t="shared" si="4"/>
        <v>0</v>
      </c>
      <c r="BF102" s="334">
        <f t="shared" si="5"/>
        <v>0</v>
      </c>
      <c r="BG102" s="334">
        <f t="shared" si="6"/>
        <v>0</v>
      </c>
      <c r="BH102" s="334">
        <f t="shared" si="7"/>
        <v>0</v>
      </c>
      <c r="BI102" s="334">
        <f t="shared" si="8"/>
        <v>0</v>
      </c>
      <c r="BJ102" s="306" t="s">
        <v>346</v>
      </c>
      <c r="BK102" s="334">
        <f t="shared" si="9"/>
        <v>0</v>
      </c>
      <c r="BL102" s="306" t="s">
        <v>435</v>
      </c>
      <c r="BM102" s="306" t="s">
        <v>708</v>
      </c>
    </row>
    <row r="103" spans="2:65" s="253" customFormat="1" ht="22.5" customHeight="1">
      <c r="B103" s="15"/>
      <c r="C103" s="126" t="s">
        <v>430</v>
      </c>
      <c r="D103" s="126" t="s">
        <v>399</v>
      </c>
      <c r="E103" s="127" t="s">
        <v>709</v>
      </c>
      <c r="F103" s="128" t="s">
        <v>703</v>
      </c>
      <c r="G103" s="129" t="s">
        <v>401</v>
      </c>
      <c r="H103" s="130">
        <v>1</v>
      </c>
      <c r="I103" s="131"/>
      <c r="J103" s="132">
        <f t="shared" si="0"/>
        <v>0</v>
      </c>
      <c r="K103" s="128" t="s">
        <v>289</v>
      </c>
      <c r="L103" s="332"/>
      <c r="M103" s="333" t="s">
        <v>289</v>
      </c>
      <c r="N103" s="133" t="s">
        <v>309</v>
      </c>
      <c r="O103" s="255"/>
      <c r="P103" s="134">
        <f t="shared" si="1"/>
        <v>0</v>
      </c>
      <c r="Q103" s="134">
        <v>0</v>
      </c>
      <c r="R103" s="134">
        <f t="shared" si="2"/>
        <v>0</v>
      </c>
      <c r="S103" s="134">
        <v>0</v>
      </c>
      <c r="T103" s="135">
        <f t="shared" si="3"/>
        <v>0</v>
      </c>
      <c r="AR103" s="306" t="s">
        <v>486</v>
      </c>
      <c r="AT103" s="306" t="s">
        <v>399</v>
      </c>
      <c r="AU103" s="306" t="s">
        <v>348</v>
      </c>
      <c r="AY103" s="306" t="s">
        <v>396</v>
      </c>
      <c r="BE103" s="334">
        <f t="shared" si="4"/>
        <v>0</v>
      </c>
      <c r="BF103" s="334">
        <f t="shared" si="5"/>
        <v>0</v>
      </c>
      <c r="BG103" s="334">
        <f t="shared" si="6"/>
        <v>0</v>
      </c>
      <c r="BH103" s="334">
        <f t="shared" si="7"/>
        <v>0</v>
      </c>
      <c r="BI103" s="334">
        <f t="shared" si="8"/>
        <v>0</v>
      </c>
      <c r="BJ103" s="306" t="s">
        <v>346</v>
      </c>
      <c r="BK103" s="334">
        <f t="shared" si="9"/>
        <v>0</v>
      </c>
      <c r="BL103" s="306" t="s">
        <v>435</v>
      </c>
      <c r="BM103" s="306" t="s">
        <v>710</v>
      </c>
    </row>
    <row r="104" spans="2:65" s="253" customFormat="1" ht="22.5" customHeight="1">
      <c r="B104" s="15"/>
      <c r="C104" s="126" t="s">
        <v>278</v>
      </c>
      <c r="D104" s="126" t="s">
        <v>399</v>
      </c>
      <c r="E104" s="127" t="s">
        <v>705</v>
      </c>
      <c r="F104" s="128" t="s">
        <v>706</v>
      </c>
      <c r="G104" s="129" t="s">
        <v>401</v>
      </c>
      <c r="H104" s="130">
        <v>1</v>
      </c>
      <c r="I104" s="131"/>
      <c r="J104" s="132">
        <f t="shared" si="0"/>
        <v>0</v>
      </c>
      <c r="K104" s="128" t="s">
        <v>289</v>
      </c>
      <c r="L104" s="332"/>
      <c r="M104" s="333" t="s">
        <v>289</v>
      </c>
      <c r="N104" s="133" t="s">
        <v>309</v>
      </c>
      <c r="O104" s="255"/>
      <c r="P104" s="134">
        <f t="shared" si="1"/>
        <v>0</v>
      </c>
      <c r="Q104" s="134">
        <v>0</v>
      </c>
      <c r="R104" s="134">
        <f t="shared" si="2"/>
        <v>0</v>
      </c>
      <c r="S104" s="134">
        <v>0</v>
      </c>
      <c r="T104" s="135">
        <f t="shared" si="3"/>
        <v>0</v>
      </c>
      <c r="AR104" s="306" t="s">
        <v>486</v>
      </c>
      <c r="AT104" s="306" t="s">
        <v>399</v>
      </c>
      <c r="AU104" s="306" t="s">
        <v>348</v>
      </c>
      <c r="AY104" s="306" t="s">
        <v>396</v>
      </c>
      <c r="BE104" s="334">
        <f t="shared" si="4"/>
        <v>0</v>
      </c>
      <c r="BF104" s="334">
        <f t="shared" si="5"/>
        <v>0</v>
      </c>
      <c r="BG104" s="334">
        <f t="shared" si="6"/>
        <v>0</v>
      </c>
      <c r="BH104" s="334">
        <f t="shared" si="7"/>
        <v>0</v>
      </c>
      <c r="BI104" s="334">
        <f t="shared" si="8"/>
        <v>0</v>
      </c>
      <c r="BJ104" s="306" t="s">
        <v>346</v>
      </c>
      <c r="BK104" s="334">
        <f t="shared" si="9"/>
        <v>0</v>
      </c>
      <c r="BL104" s="306" t="s">
        <v>435</v>
      </c>
      <c r="BM104" s="306" t="s">
        <v>711</v>
      </c>
    </row>
    <row r="105" spans="2:65" s="253" customFormat="1" ht="22.5" customHeight="1">
      <c r="B105" s="15"/>
      <c r="C105" s="126" t="s">
        <v>435</v>
      </c>
      <c r="D105" s="126" t="s">
        <v>399</v>
      </c>
      <c r="E105" s="127" t="s">
        <v>712</v>
      </c>
      <c r="F105" s="128" t="s">
        <v>713</v>
      </c>
      <c r="G105" s="129" t="s">
        <v>714</v>
      </c>
      <c r="H105" s="130">
        <v>94</v>
      </c>
      <c r="I105" s="131"/>
      <c r="J105" s="132">
        <f t="shared" si="0"/>
        <v>0</v>
      </c>
      <c r="K105" s="128" t="s">
        <v>289</v>
      </c>
      <c r="L105" s="332"/>
      <c r="M105" s="333" t="s">
        <v>289</v>
      </c>
      <c r="N105" s="133" t="s">
        <v>309</v>
      </c>
      <c r="O105" s="255"/>
      <c r="P105" s="134">
        <f t="shared" si="1"/>
        <v>0</v>
      </c>
      <c r="Q105" s="134">
        <v>0</v>
      </c>
      <c r="R105" s="134">
        <f t="shared" si="2"/>
        <v>0</v>
      </c>
      <c r="S105" s="134">
        <v>0</v>
      </c>
      <c r="T105" s="135">
        <f t="shared" si="3"/>
        <v>0</v>
      </c>
      <c r="AR105" s="306" t="s">
        <v>486</v>
      </c>
      <c r="AT105" s="306" t="s">
        <v>399</v>
      </c>
      <c r="AU105" s="306" t="s">
        <v>348</v>
      </c>
      <c r="AY105" s="306" t="s">
        <v>396</v>
      </c>
      <c r="BE105" s="334">
        <f t="shared" si="4"/>
        <v>0</v>
      </c>
      <c r="BF105" s="334">
        <f t="shared" si="5"/>
        <v>0</v>
      </c>
      <c r="BG105" s="334">
        <f t="shared" si="6"/>
        <v>0</v>
      </c>
      <c r="BH105" s="334">
        <f t="shared" si="7"/>
        <v>0</v>
      </c>
      <c r="BI105" s="334">
        <f t="shared" si="8"/>
        <v>0</v>
      </c>
      <c r="BJ105" s="306" t="s">
        <v>346</v>
      </c>
      <c r="BK105" s="334">
        <f t="shared" si="9"/>
        <v>0</v>
      </c>
      <c r="BL105" s="306" t="s">
        <v>435</v>
      </c>
      <c r="BM105" s="306" t="s">
        <v>715</v>
      </c>
    </row>
    <row r="106" spans="2:65" s="253" customFormat="1" ht="22.5" customHeight="1">
      <c r="B106" s="15"/>
      <c r="C106" s="126" t="s">
        <v>438</v>
      </c>
      <c r="D106" s="126" t="s">
        <v>399</v>
      </c>
      <c r="E106" s="127" t="s">
        <v>716</v>
      </c>
      <c r="F106" s="128" t="s">
        <v>717</v>
      </c>
      <c r="G106" s="129" t="s">
        <v>714</v>
      </c>
      <c r="H106" s="130">
        <v>16</v>
      </c>
      <c r="I106" s="131"/>
      <c r="J106" s="132">
        <f t="shared" si="0"/>
        <v>0</v>
      </c>
      <c r="K106" s="128" t="s">
        <v>289</v>
      </c>
      <c r="L106" s="332"/>
      <c r="M106" s="333" t="s">
        <v>289</v>
      </c>
      <c r="N106" s="133" t="s">
        <v>309</v>
      </c>
      <c r="O106" s="255"/>
      <c r="P106" s="134">
        <f t="shared" si="1"/>
        <v>0</v>
      </c>
      <c r="Q106" s="134">
        <v>0</v>
      </c>
      <c r="R106" s="134">
        <f t="shared" si="2"/>
        <v>0</v>
      </c>
      <c r="S106" s="134">
        <v>0</v>
      </c>
      <c r="T106" s="135">
        <f t="shared" si="3"/>
        <v>0</v>
      </c>
      <c r="AR106" s="306" t="s">
        <v>486</v>
      </c>
      <c r="AT106" s="306" t="s">
        <v>399</v>
      </c>
      <c r="AU106" s="306" t="s">
        <v>348</v>
      </c>
      <c r="AY106" s="306" t="s">
        <v>396</v>
      </c>
      <c r="BE106" s="334">
        <f t="shared" si="4"/>
        <v>0</v>
      </c>
      <c r="BF106" s="334">
        <f t="shared" si="5"/>
        <v>0</v>
      </c>
      <c r="BG106" s="334">
        <f t="shared" si="6"/>
        <v>0</v>
      </c>
      <c r="BH106" s="334">
        <f t="shared" si="7"/>
        <v>0</v>
      </c>
      <c r="BI106" s="334">
        <f t="shared" si="8"/>
        <v>0</v>
      </c>
      <c r="BJ106" s="306" t="s">
        <v>346</v>
      </c>
      <c r="BK106" s="334">
        <f t="shared" si="9"/>
        <v>0</v>
      </c>
      <c r="BL106" s="306" t="s">
        <v>435</v>
      </c>
      <c r="BM106" s="306" t="s">
        <v>718</v>
      </c>
    </row>
    <row r="107" spans="2:65" s="253" customFormat="1" ht="22.5" customHeight="1">
      <c r="B107" s="15"/>
      <c r="C107" s="126" t="s">
        <v>443</v>
      </c>
      <c r="D107" s="126" t="s">
        <v>399</v>
      </c>
      <c r="E107" s="127" t="s">
        <v>719</v>
      </c>
      <c r="F107" s="128" t="s">
        <v>720</v>
      </c>
      <c r="G107" s="129" t="s">
        <v>401</v>
      </c>
      <c r="H107" s="130">
        <v>6</v>
      </c>
      <c r="I107" s="131"/>
      <c r="J107" s="132">
        <f t="shared" si="0"/>
        <v>0</v>
      </c>
      <c r="K107" s="128" t="s">
        <v>289</v>
      </c>
      <c r="L107" s="332"/>
      <c r="M107" s="333" t="s">
        <v>289</v>
      </c>
      <c r="N107" s="133" t="s">
        <v>309</v>
      </c>
      <c r="O107" s="255"/>
      <c r="P107" s="134">
        <f t="shared" si="1"/>
        <v>0</v>
      </c>
      <c r="Q107" s="134">
        <v>0</v>
      </c>
      <c r="R107" s="134">
        <f t="shared" si="2"/>
        <v>0</v>
      </c>
      <c r="S107" s="134">
        <v>0</v>
      </c>
      <c r="T107" s="135">
        <f t="shared" si="3"/>
        <v>0</v>
      </c>
      <c r="AR107" s="306" t="s">
        <v>486</v>
      </c>
      <c r="AT107" s="306" t="s">
        <v>399</v>
      </c>
      <c r="AU107" s="306" t="s">
        <v>348</v>
      </c>
      <c r="AY107" s="306" t="s">
        <v>396</v>
      </c>
      <c r="BE107" s="334">
        <f t="shared" si="4"/>
        <v>0</v>
      </c>
      <c r="BF107" s="334">
        <f t="shared" si="5"/>
        <v>0</v>
      </c>
      <c r="BG107" s="334">
        <f t="shared" si="6"/>
        <v>0</v>
      </c>
      <c r="BH107" s="334">
        <f t="shared" si="7"/>
        <v>0</v>
      </c>
      <c r="BI107" s="334">
        <f t="shared" si="8"/>
        <v>0</v>
      </c>
      <c r="BJ107" s="306" t="s">
        <v>346</v>
      </c>
      <c r="BK107" s="334">
        <f t="shared" si="9"/>
        <v>0</v>
      </c>
      <c r="BL107" s="306" t="s">
        <v>435</v>
      </c>
      <c r="BM107" s="306" t="s">
        <v>721</v>
      </c>
    </row>
    <row r="108" spans="2:65" s="253" customFormat="1" ht="22.5" customHeight="1">
      <c r="B108" s="15"/>
      <c r="C108" s="126" t="s">
        <v>447</v>
      </c>
      <c r="D108" s="126" t="s">
        <v>399</v>
      </c>
      <c r="E108" s="127" t="s">
        <v>722</v>
      </c>
      <c r="F108" s="128" t="s">
        <v>723</v>
      </c>
      <c r="G108" s="129" t="s">
        <v>401</v>
      </c>
      <c r="H108" s="130">
        <v>1</v>
      </c>
      <c r="I108" s="131"/>
      <c r="J108" s="132">
        <f t="shared" si="0"/>
        <v>0</v>
      </c>
      <c r="K108" s="128" t="s">
        <v>289</v>
      </c>
      <c r="L108" s="332"/>
      <c r="M108" s="333" t="s">
        <v>289</v>
      </c>
      <c r="N108" s="133" t="s">
        <v>309</v>
      </c>
      <c r="O108" s="255"/>
      <c r="P108" s="134">
        <f t="shared" si="1"/>
        <v>0</v>
      </c>
      <c r="Q108" s="134">
        <v>0</v>
      </c>
      <c r="R108" s="134">
        <f t="shared" si="2"/>
        <v>0</v>
      </c>
      <c r="S108" s="134">
        <v>0</v>
      </c>
      <c r="T108" s="135">
        <f t="shared" si="3"/>
        <v>0</v>
      </c>
      <c r="AR108" s="306" t="s">
        <v>486</v>
      </c>
      <c r="AT108" s="306" t="s">
        <v>399</v>
      </c>
      <c r="AU108" s="306" t="s">
        <v>348</v>
      </c>
      <c r="AY108" s="306" t="s">
        <v>396</v>
      </c>
      <c r="BE108" s="334">
        <f t="shared" si="4"/>
        <v>0</v>
      </c>
      <c r="BF108" s="334">
        <f t="shared" si="5"/>
        <v>0</v>
      </c>
      <c r="BG108" s="334">
        <f t="shared" si="6"/>
        <v>0</v>
      </c>
      <c r="BH108" s="334">
        <f t="shared" si="7"/>
        <v>0</v>
      </c>
      <c r="BI108" s="334">
        <f t="shared" si="8"/>
        <v>0</v>
      </c>
      <c r="BJ108" s="306" t="s">
        <v>346</v>
      </c>
      <c r="BK108" s="334">
        <f t="shared" si="9"/>
        <v>0</v>
      </c>
      <c r="BL108" s="306" t="s">
        <v>435</v>
      </c>
      <c r="BM108" s="306" t="s">
        <v>724</v>
      </c>
    </row>
    <row r="109" spans="2:65" s="253" customFormat="1" ht="22.5" customHeight="1">
      <c r="B109" s="15"/>
      <c r="C109" s="126" t="s">
        <v>451</v>
      </c>
      <c r="D109" s="126" t="s">
        <v>399</v>
      </c>
      <c r="E109" s="127" t="s">
        <v>725</v>
      </c>
      <c r="F109" s="128" t="s">
        <v>726</v>
      </c>
      <c r="G109" s="129" t="s">
        <v>401</v>
      </c>
      <c r="H109" s="130">
        <v>4</v>
      </c>
      <c r="I109" s="131"/>
      <c r="J109" s="132">
        <f t="shared" si="0"/>
        <v>0</v>
      </c>
      <c r="K109" s="128" t="s">
        <v>289</v>
      </c>
      <c r="L109" s="332"/>
      <c r="M109" s="333" t="s">
        <v>289</v>
      </c>
      <c r="N109" s="133" t="s">
        <v>309</v>
      </c>
      <c r="O109" s="255"/>
      <c r="P109" s="134">
        <f t="shared" si="1"/>
        <v>0</v>
      </c>
      <c r="Q109" s="134">
        <v>0</v>
      </c>
      <c r="R109" s="134">
        <f t="shared" si="2"/>
        <v>0</v>
      </c>
      <c r="S109" s="134">
        <v>0</v>
      </c>
      <c r="T109" s="135">
        <f t="shared" si="3"/>
        <v>0</v>
      </c>
      <c r="AR109" s="306" t="s">
        <v>486</v>
      </c>
      <c r="AT109" s="306" t="s">
        <v>399</v>
      </c>
      <c r="AU109" s="306" t="s">
        <v>348</v>
      </c>
      <c r="AY109" s="306" t="s">
        <v>396</v>
      </c>
      <c r="BE109" s="334">
        <f t="shared" si="4"/>
        <v>0</v>
      </c>
      <c r="BF109" s="334">
        <f t="shared" si="5"/>
        <v>0</v>
      </c>
      <c r="BG109" s="334">
        <f t="shared" si="6"/>
        <v>0</v>
      </c>
      <c r="BH109" s="334">
        <f t="shared" si="7"/>
        <v>0</v>
      </c>
      <c r="BI109" s="334">
        <f t="shared" si="8"/>
        <v>0</v>
      </c>
      <c r="BJ109" s="306" t="s">
        <v>346</v>
      </c>
      <c r="BK109" s="334">
        <f t="shared" si="9"/>
        <v>0</v>
      </c>
      <c r="BL109" s="306" t="s">
        <v>435</v>
      </c>
      <c r="BM109" s="306" t="s">
        <v>727</v>
      </c>
    </row>
    <row r="110" spans="2:65" s="253" customFormat="1" ht="22.5" customHeight="1">
      <c r="B110" s="15"/>
      <c r="C110" s="126" t="s">
        <v>277</v>
      </c>
      <c r="D110" s="126" t="s">
        <v>399</v>
      </c>
      <c r="E110" s="127" t="s">
        <v>728</v>
      </c>
      <c r="F110" s="128" t="s">
        <v>729</v>
      </c>
      <c r="G110" s="129" t="s">
        <v>401</v>
      </c>
      <c r="H110" s="130">
        <v>2</v>
      </c>
      <c r="I110" s="131"/>
      <c r="J110" s="132">
        <f t="shared" si="0"/>
        <v>0</v>
      </c>
      <c r="K110" s="128" t="s">
        <v>289</v>
      </c>
      <c r="L110" s="332"/>
      <c r="M110" s="333" t="s">
        <v>289</v>
      </c>
      <c r="N110" s="133" t="s">
        <v>309</v>
      </c>
      <c r="O110" s="255"/>
      <c r="P110" s="134">
        <f t="shared" si="1"/>
        <v>0</v>
      </c>
      <c r="Q110" s="134">
        <v>0</v>
      </c>
      <c r="R110" s="134">
        <f t="shared" si="2"/>
        <v>0</v>
      </c>
      <c r="S110" s="134">
        <v>0</v>
      </c>
      <c r="T110" s="135">
        <f t="shared" si="3"/>
        <v>0</v>
      </c>
      <c r="AR110" s="306" t="s">
        <v>486</v>
      </c>
      <c r="AT110" s="306" t="s">
        <v>399</v>
      </c>
      <c r="AU110" s="306" t="s">
        <v>348</v>
      </c>
      <c r="AY110" s="306" t="s">
        <v>396</v>
      </c>
      <c r="BE110" s="334">
        <f t="shared" si="4"/>
        <v>0</v>
      </c>
      <c r="BF110" s="334">
        <f t="shared" si="5"/>
        <v>0</v>
      </c>
      <c r="BG110" s="334">
        <f t="shared" si="6"/>
        <v>0</v>
      </c>
      <c r="BH110" s="334">
        <f t="shared" si="7"/>
        <v>0</v>
      </c>
      <c r="BI110" s="334">
        <f t="shared" si="8"/>
        <v>0</v>
      </c>
      <c r="BJ110" s="306" t="s">
        <v>346</v>
      </c>
      <c r="BK110" s="334">
        <f t="shared" si="9"/>
        <v>0</v>
      </c>
      <c r="BL110" s="306" t="s">
        <v>435</v>
      </c>
      <c r="BM110" s="306" t="s">
        <v>730</v>
      </c>
    </row>
    <row r="111" spans="2:65" s="253" customFormat="1" ht="22.5" customHeight="1">
      <c r="B111" s="15"/>
      <c r="C111" s="126" t="s">
        <v>459</v>
      </c>
      <c r="D111" s="126" t="s">
        <v>399</v>
      </c>
      <c r="E111" s="127" t="s">
        <v>731</v>
      </c>
      <c r="F111" s="128" t="s">
        <v>732</v>
      </c>
      <c r="G111" s="129" t="s">
        <v>401</v>
      </c>
      <c r="H111" s="130">
        <v>2</v>
      </c>
      <c r="I111" s="131"/>
      <c r="J111" s="132">
        <f t="shared" si="0"/>
        <v>0</v>
      </c>
      <c r="K111" s="128" t="s">
        <v>289</v>
      </c>
      <c r="L111" s="332"/>
      <c r="M111" s="333" t="s">
        <v>289</v>
      </c>
      <c r="N111" s="133" t="s">
        <v>309</v>
      </c>
      <c r="O111" s="255"/>
      <c r="P111" s="134">
        <f t="shared" si="1"/>
        <v>0</v>
      </c>
      <c r="Q111" s="134">
        <v>0</v>
      </c>
      <c r="R111" s="134">
        <f t="shared" si="2"/>
        <v>0</v>
      </c>
      <c r="S111" s="134">
        <v>0</v>
      </c>
      <c r="T111" s="135">
        <f t="shared" si="3"/>
        <v>0</v>
      </c>
      <c r="AR111" s="306" t="s">
        <v>486</v>
      </c>
      <c r="AT111" s="306" t="s">
        <v>399</v>
      </c>
      <c r="AU111" s="306" t="s">
        <v>348</v>
      </c>
      <c r="AY111" s="306" t="s">
        <v>396</v>
      </c>
      <c r="BE111" s="334">
        <f t="shared" si="4"/>
        <v>0</v>
      </c>
      <c r="BF111" s="334">
        <f t="shared" si="5"/>
        <v>0</v>
      </c>
      <c r="BG111" s="334">
        <f t="shared" si="6"/>
        <v>0</v>
      </c>
      <c r="BH111" s="334">
        <f t="shared" si="7"/>
        <v>0</v>
      </c>
      <c r="BI111" s="334">
        <f t="shared" si="8"/>
        <v>0</v>
      </c>
      <c r="BJ111" s="306" t="s">
        <v>346</v>
      </c>
      <c r="BK111" s="334">
        <f t="shared" si="9"/>
        <v>0</v>
      </c>
      <c r="BL111" s="306" t="s">
        <v>435</v>
      </c>
      <c r="BM111" s="306" t="s">
        <v>733</v>
      </c>
    </row>
    <row r="112" spans="2:65" s="253" customFormat="1" ht="22.5" customHeight="1">
      <c r="B112" s="15"/>
      <c r="C112" s="126" t="s">
        <v>463</v>
      </c>
      <c r="D112" s="126" t="s">
        <v>399</v>
      </c>
      <c r="E112" s="127" t="s">
        <v>734</v>
      </c>
      <c r="F112" s="128" t="s">
        <v>735</v>
      </c>
      <c r="G112" s="129" t="s">
        <v>441</v>
      </c>
      <c r="H112" s="130">
        <v>60</v>
      </c>
      <c r="I112" s="131"/>
      <c r="J112" s="132">
        <f t="shared" si="0"/>
        <v>0</v>
      </c>
      <c r="K112" s="128" t="s">
        <v>289</v>
      </c>
      <c r="L112" s="332"/>
      <c r="M112" s="333" t="s">
        <v>289</v>
      </c>
      <c r="N112" s="133" t="s">
        <v>309</v>
      </c>
      <c r="O112" s="255"/>
      <c r="P112" s="134">
        <f t="shared" si="1"/>
        <v>0</v>
      </c>
      <c r="Q112" s="134">
        <v>0</v>
      </c>
      <c r="R112" s="134">
        <f t="shared" si="2"/>
        <v>0</v>
      </c>
      <c r="S112" s="134">
        <v>0</v>
      </c>
      <c r="T112" s="135">
        <f t="shared" si="3"/>
        <v>0</v>
      </c>
      <c r="AR112" s="306" t="s">
        <v>486</v>
      </c>
      <c r="AT112" s="306" t="s">
        <v>399</v>
      </c>
      <c r="AU112" s="306" t="s">
        <v>348</v>
      </c>
      <c r="AY112" s="306" t="s">
        <v>396</v>
      </c>
      <c r="BE112" s="334">
        <f t="shared" si="4"/>
        <v>0</v>
      </c>
      <c r="BF112" s="334">
        <f t="shared" si="5"/>
        <v>0</v>
      </c>
      <c r="BG112" s="334">
        <f t="shared" si="6"/>
        <v>0</v>
      </c>
      <c r="BH112" s="334">
        <f t="shared" si="7"/>
        <v>0</v>
      </c>
      <c r="BI112" s="334">
        <f t="shared" si="8"/>
        <v>0</v>
      </c>
      <c r="BJ112" s="306" t="s">
        <v>346</v>
      </c>
      <c r="BK112" s="334">
        <f t="shared" si="9"/>
        <v>0</v>
      </c>
      <c r="BL112" s="306" t="s">
        <v>435</v>
      </c>
      <c r="BM112" s="306" t="s">
        <v>736</v>
      </c>
    </row>
    <row r="113" spans="2:65" s="253" customFormat="1" ht="22.5" customHeight="1">
      <c r="B113" s="15"/>
      <c r="C113" s="126" t="s">
        <v>467</v>
      </c>
      <c r="D113" s="126" t="s">
        <v>399</v>
      </c>
      <c r="E113" s="127" t="s">
        <v>737</v>
      </c>
      <c r="F113" s="128" t="s">
        <v>738</v>
      </c>
      <c r="G113" s="129" t="s">
        <v>441</v>
      </c>
      <c r="H113" s="130">
        <v>60</v>
      </c>
      <c r="I113" s="131"/>
      <c r="J113" s="132">
        <f t="shared" si="0"/>
        <v>0</v>
      </c>
      <c r="K113" s="128" t="s">
        <v>289</v>
      </c>
      <c r="L113" s="332"/>
      <c r="M113" s="333" t="s">
        <v>289</v>
      </c>
      <c r="N113" s="133" t="s">
        <v>309</v>
      </c>
      <c r="O113" s="255"/>
      <c r="P113" s="134">
        <f t="shared" si="1"/>
        <v>0</v>
      </c>
      <c r="Q113" s="134">
        <v>0</v>
      </c>
      <c r="R113" s="134">
        <f t="shared" si="2"/>
        <v>0</v>
      </c>
      <c r="S113" s="134">
        <v>0</v>
      </c>
      <c r="T113" s="135">
        <f t="shared" si="3"/>
        <v>0</v>
      </c>
      <c r="AR113" s="306" t="s">
        <v>486</v>
      </c>
      <c r="AT113" s="306" t="s">
        <v>399</v>
      </c>
      <c r="AU113" s="306" t="s">
        <v>348</v>
      </c>
      <c r="AY113" s="306" t="s">
        <v>396</v>
      </c>
      <c r="BE113" s="334">
        <f t="shared" si="4"/>
        <v>0</v>
      </c>
      <c r="BF113" s="334">
        <f t="shared" si="5"/>
        <v>0</v>
      </c>
      <c r="BG113" s="334">
        <f t="shared" si="6"/>
        <v>0</v>
      </c>
      <c r="BH113" s="334">
        <f t="shared" si="7"/>
        <v>0</v>
      </c>
      <c r="BI113" s="334">
        <f t="shared" si="8"/>
        <v>0</v>
      </c>
      <c r="BJ113" s="306" t="s">
        <v>346</v>
      </c>
      <c r="BK113" s="334">
        <f t="shared" si="9"/>
        <v>0</v>
      </c>
      <c r="BL113" s="306" t="s">
        <v>435</v>
      </c>
      <c r="BM113" s="306" t="s">
        <v>739</v>
      </c>
    </row>
    <row r="114" spans="2:65" s="253" customFormat="1" ht="22.5" customHeight="1">
      <c r="B114" s="15"/>
      <c r="C114" s="126" t="s">
        <v>471</v>
      </c>
      <c r="D114" s="126" t="s">
        <v>399</v>
      </c>
      <c r="E114" s="127" t="s">
        <v>740</v>
      </c>
      <c r="F114" s="128" t="s">
        <v>741</v>
      </c>
      <c r="G114" s="129" t="s">
        <v>401</v>
      </c>
      <c r="H114" s="130">
        <v>1</v>
      </c>
      <c r="I114" s="131"/>
      <c r="J114" s="132">
        <f t="shared" si="0"/>
        <v>0</v>
      </c>
      <c r="K114" s="128" t="s">
        <v>289</v>
      </c>
      <c r="L114" s="332"/>
      <c r="M114" s="333" t="s">
        <v>289</v>
      </c>
      <c r="N114" s="133" t="s">
        <v>309</v>
      </c>
      <c r="O114" s="255"/>
      <c r="P114" s="134">
        <f t="shared" si="1"/>
        <v>0</v>
      </c>
      <c r="Q114" s="134">
        <v>0</v>
      </c>
      <c r="R114" s="134">
        <f t="shared" si="2"/>
        <v>0</v>
      </c>
      <c r="S114" s="134">
        <v>0</v>
      </c>
      <c r="T114" s="135">
        <f t="shared" si="3"/>
        <v>0</v>
      </c>
      <c r="AR114" s="306" t="s">
        <v>486</v>
      </c>
      <c r="AT114" s="306" t="s">
        <v>399</v>
      </c>
      <c r="AU114" s="306" t="s">
        <v>348</v>
      </c>
      <c r="AY114" s="306" t="s">
        <v>396</v>
      </c>
      <c r="BE114" s="334">
        <f t="shared" si="4"/>
        <v>0</v>
      </c>
      <c r="BF114" s="334">
        <f t="shared" si="5"/>
        <v>0</v>
      </c>
      <c r="BG114" s="334">
        <f t="shared" si="6"/>
        <v>0</v>
      </c>
      <c r="BH114" s="334">
        <f t="shared" si="7"/>
        <v>0</v>
      </c>
      <c r="BI114" s="334">
        <f t="shared" si="8"/>
        <v>0</v>
      </c>
      <c r="BJ114" s="306" t="s">
        <v>346</v>
      </c>
      <c r="BK114" s="334">
        <f t="shared" si="9"/>
        <v>0</v>
      </c>
      <c r="BL114" s="306" t="s">
        <v>435</v>
      </c>
      <c r="BM114" s="306" t="s">
        <v>742</v>
      </c>
    </row>
    <row r="115" spans="2:65" s="253" customFormat="1" ht="22.5" customHeight="1">
      <c r="B115" s="15"/>
      <c r="C115" s="126" t="s">
        <v>475</v>
      </c>
      <c r="D115" s="126" t="s">
        <v>399</v>
      </c>
      <c r="E115" s="127" t="s">
        <v>743</v>
      </c>
      <c r="F115" s="128" t="s">
        <v>744</v>
      </c>
      <c r="G115" s="129" t="s">
        <v>401</v>
      </c>
      <c r="H115" s="130">
        <v>1</v>
      </c>
      <c r="I115" s="131"/>
      <c r="J115" s="132">
        <f t="shared" si="0"/>
        <v>0</v>
      </c>
      <c r="K115" s="128" t="s">
        <v>289</v>
      </c>
      <c r="L115" s="332"/>
      <c r="M115" s="333" t="s">
        <v>289</v>
      </c>
      <c r="N115" s="133" t="s">
        <v>309</v>
      </c>
      <c r="O115" s="255"/>
      <c r="P115" s="134">
        <f t="shared" si="1"/>
        <v>0</v>
      </c>
      <c r="Q115" s="134">
        <v>0</v>
      </c>
      <c r="R115" s="134">
        <f t="shared" si="2"/>
        <v>0</v>
      </c>
      <c r="S115" s="134">
        <v>0</v>
      </c>
      <c r="T115" s="135">
        <f t="shared" si="3"/>
        <v>0</v>
      </c>
      <c r="AR115" s="306" t="s">
        <v>486</v>
      </c>
      <c r="AT115" s="306" t="s">
        <v>399</v>
      </c>
      <c r="AU115" s="306" t="s">
        <v>348</v>
      </c>
      <c r="AY115" s="306" t="s">
        <v>396</v>
      </c>
      <c r="BE115" s="334">
        <f t="shared" si="4"/>
        <v>0</v>
      </c>
      <c r="BF115" s="334">
        <f t="shared" si="5"/>
        <v>0</v>
      </c>
      <c r="BG115" s="334">
        <f t="shared" si="6"/>
        <v>0</v>
      </c>
      <c r="BH115" s="334">
        <f t="shared" si="7"/>
        <v>0</v>
      </c>
      <c r="BI115" s="334">
        <f t="shared" si="8"/>
        <v>0</v>
      </c>
      <c r="BJ115" s="306" t="s">
        <v>346</v>
      </c>
      <c r="BK115" s="334">
        <f t="shared" si="9"/>
        <v>0</v>
      </c>
      <c r="BL115" s="306" t="s">
        <v>435</v>
      </c>
      <c r="BM115" s="306" t="s">
        <v>745</v>
      </c>
    </row>
    <row r="116" spans="2:65" s="114" customFormat="1" ht="29.85" customHeight="1">
      <c r="B116" s="113"/>
      <c r="D116" s="123" t="s">
        <v>337</v>
      </c>
      <c r="E116" s="124" t="s">
        <v>746</v>
      </c>
      <c r="F116" s="124" t="s">
        <v>747</v>
      </c>
      <c r="I116" s="117"/>
      <c r="J116" s="125">
        <f>BK116</f>
        <v>0</v>
      </c>
      <c r="L116" s="113"/>
      <c r="M116" s="119"/>
      <c r="N116" s="120"/>
      <c r="O116" s="120"/>
      <c r="P116" s="121">
        <f>SUM(P117:P118)</f>
        <v>0</v>
      </c>
      <c r="Q116" s="120"/>
      <c r="R116" s="121">
        <f>SUM(R117:R118)</f>
        <v>0</v>
      </c>
      <c r="S116" s="120"/>
      <c r="T116" s="122">
        <f>SUM(T117:T118)</f>
        <v>0</v>
      </c>
      <c r="AR116" s="115" t="s">
        <v>348</v>
      </c>
      <c r="AT116" s="329" t="s">
        <v>337</v>
      </c>
      <c r="AU116" s="329" t="s">
        <v>346</v>
      </c>
      <c r="AY116" s="115" t="s">
        <v>396</v>
      </c>
      <c r="BK116" s="330">
        <f>SUM(BK117:BK118)</f>
        <v>0</v>
      </c>
    </row>
    <row r="117" spans="2:65" s="253" customFormat="1" ht="31.5" customHeight="1">
      <c r="B117" s="15"/>
      <c r="C117" s="126" t="s">
        <v>479</v>
      </c>
      <c r="D117" s="126" t="s">
        <v>399</v>
      </c>
      <c r="E117" s="127" t="s">
        <v>748</v>
      </c>
      <c r="F117" s="128" t="s">
        <v>749</v>
      </c>
      <c r="G117" s="129" t="s">
        <v>401</v>
      </c>
      <c r="H117" s="130">
        <v>1</v>
      </c>
      <c r="I117" s="131"/>
      <c r="J117" s="132">
        <f>ROUND(I117*H117,2)</f>
        <v>0</v>
      </c>
      <c r="K117" s="128" t="s">
        <v>289</v>
      </c>
      <c r="L117" s="332"/>
      <c r="M117" s="333" t="s">
        <v>289</v>
      </c>
      <c r="N117" s="133" t="s">
        <v>309</v>
      </c>
      <c r="O117" s="255"/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5">
        <f>S117*H117</f>
        <v>0</v>
      </c>
      <c r="AR117" s="306" t="s">
        <v>486</v>
      </c>
      <c r="AT117" s="306" t="s">
        <v>399</v>
      </c>
      <c r="AU117" s="306" t="s">
        <v>348</v>
      </c>
      <c r="AY117" s="306" t="s">
        <v>396</v>
      </c>
      <c r="BE117" s="334">
        <f>IF(N117="základní",J117,0)</f>
        <v>0</v>
      </c>
      <c r="BF117" s="334">
        <f>IF(N117="snížená",J117,0)</f>
        <v>0</v>
      </c>
      <c r="BG117" s="334">
        <f>IF(N117="zákl. přenesená",J117,0)</f>
        <v>0</v>
      </c>
      <c r="BH117" s="334">
        <f>IF(N117="sníž. přenesená",J117,0)</f>
        <v>0</v>
      </c>
      <c r="BI117" s="334">
        <f>IF(N117="nulová",J117,0)</f>
        <v>0</v>
      </c>
      <c r="BJ117" s="306" t="s">
        <v>346</v>
      </c>
      <c r="BK117" s="334">
        <f>ROUND(I117*H117,2)</f>
        <v>0</v>
      </c>
      <c r="BL117" s="306" t="s">
        <v>435</v>
      </c>
      <c r="BM117" s="306" t="s">
        <v>750</v>
      </c>
    </row>
    <row r="118" spans="2:65" s="253" customFormat="1" ht="22.5" customHeight="1">
      <c r="B118" s="15"/>
      <c r="C118" s="126" t="s">
        <v>484</v>
      </c>
      <c r="D118" s="126" t="s">
        <v>399</v>
      </c>
      <c r="E118" s="127" t="s">
        <v>751</v>
      </c>
      <c r="F118" s="128" t="s">
        <v>752</v>
      </c>
      <c r="G118" s="129" t="s">
        <v>401</v>
      </c>
      <c r="H118" s="130">
        <v>1</v>
      </c>
      <c r="I118" s="131"/>
      <c r="J118" s="132">
        <f>ROUND(I118*H118,2)</f>
        <v>0</v>
      </c>
      <c r="K118" s="128" t="s">
        <v>289</v>
      </c>
      <c r="L118" s="332"/>
      <c r="M118" s="333" t="s">
        <v>289</v>
      </c>
      <c r="N118" s="133" t="s">
        <v>309</v>
      </c>
      <c r="O118" s="255"/>
      <c r="P118" s="134">
        <f>O118*H118</f>
        <v>0</v>
      </c>
      <c r="Q118" s="134">
        <v>0</v>
      </c>
      <c r="R118" s="134">
        <f>Q118*H118</f>
        <v>0</v>
      </c>
      <c r="S118" s="134">
        <v>0</v>
      </c>
      <c r="T118" s="135">
        <f>S118*H118</f>
        <v>0</v>
      </c>
      <c r="AR118" s="306" t="s">
        <v>486</v>
      </c>
      <c r="AT118" s="306" t="s">
        <v>399</v>
      </c>
      <c r="AU118" s="306" t="s">
        <v>348</v>
      </c>
      <c r="AY118" s="306" t="s">
        <v>396</v>
      </c>
      <c r="BE118" s="334">
        <f>IF(N118="základní",J118,0)</f>
        <v>0</v>
      </c>
      <c r="BF118" s="334">
        <f>IF(N118="snížená",J118,0)</f>
        <v>0</v>
      </c>
      <c r="BG118" s="334">
        <f>IF(N118="zákl. přenesená",J118,0)</f>
        <v>0</v>
      </c>
      <c r="BH118" s="334">
        <f>IF(N118="sníž. přenesená",J118,0)</f>
        <v>0</v>
      </c>
      <c r="BI118" s="334">
        <f>IF(N118="nulová",J118,0)</f>
        <v>0</v>
      </c>
      <c r="BJ118" s="306" t="s">
        <v>346</v>
      </c>
      <c r="BK118" s="334">
        <f>ROUND(I118*H118,2)</f>
        <v>0</v>
      </c>
      <c r="BL118" s="306" t="s">
        <v>435</v>
      </c>
      <c r="BM118" s="306" t="s">
        <v>753</v>
      </c>
    </row>
    <row r="119" spans="2:65" s="114" customFormat="1" ht="29.85" customHeight="1">
      <c r="B119" s="113"/>
      <c r="D119" s="123" t="s">
        <v>337</v>
      </c>
      <c r="E119" s="124" t="s">
        <v>754</v>
      </c>
      <c r="F119" s="124" t="s">
        <v>755</v>
      </c>
      <c r="I119" s="117"/>
      <c r="J119" s="125">
        <f>BK119</f>
        <v>0</v>
      </c>
      <c r="L119" s="113"/>
      <c r="M119" s="119"/>
      <c r="N119" s="120"/>
      <c r="O119" s="120"/>
      <c r="P119" s="121">
        <f>SUM(P120:P122)</f>
        <v>0</v>
      </c>
      <c r="Q119" s="120"/>
      <c r="R119" s="121">
        <f>SUM(R120:R122)</f>
        <v>0</v>
      </c>
      <c r="S119" s="120"/>
      <c r="T119" s="122">
        <f>SUM(T120:T122)</f>
        <v>0</v>
      </c>
      <c r="AR119" s="115" t="s">
        <v>348</v>
      </c>
      <c r="AT119" s="329" t="s">
        <v>337</v>
      </c>
      <c r="AU119" s="329" t="s">
        <v>346</v>
      </c>
      <c r="AY119" s="115" t="s">
        <v>396</v>
      </c>
      <c r="BK119" s="330">
        <f>SUM(BK120:BK122)</f>
        <v>0</v>
      </c>
    </row>
    <row r="120" spans="2:65" s="253" customFormat="1" ht="31.5" customHeight="1">
      <c r="B120" s="15"/>
      <c r="C120" s="126" t="s">
        <v>488</v>
      </c>
      <c r="D120" s="126" t="s">
        <v>399</v>
      </c>
      <c r="E120" s="127" t="s">
        <v>756</v>
      </c>
      <c r="F120" s="128" t="s">
        <v>757</v>
      </c>
      <c r="G120" s="129" t="s">
        <v>401</v>
      </c>
      <c r="H120" s="130">
        <v>1</v>
      </c>
      <c r="I120" s="131"/>
      <c r="J120" s="132">
        <f>ROUND(I120*H120,2)</f>
        <v>0</v>
      </c>
      <c r="K120" s="128" t="s">
        <v>289</v>
      </c>
      <c r="L120" s="332"/>
      <c r="M120" s="333" t="s">
        <v>289</v>
      </c>
      <c r="N120" s="133" t="s">
        <v>309</v>
      </c>
      <c r="O120" s="255"/>
      <c r="P120" s="134">
        <f>O120*H120</f>
        <v>0</v>
      </c>
      <c r="Q120" s="134">
        <v>0</v>
      </c>
      <c r="R120" s="134">
        <f>Q120*H120</f>
        <v>0</v>
      </c>
      <c r="S120" s="134">
        <v>0</v>
      </c>
      <c r="T120" s="135">
        <f>S120*H120</f>
        <v>0</v>
      </c>
      <c r="AR120" s="306" t="s">
        <v>486</v>
      </c>
      <c r="AT120" s="306" t="s">
        <v>399</v>
      </c>
      <c r="AU120" s="306" t="s">
        <v>348</v>
      </c>
      <c r="AY120" s="306" t="s">
        <v>396</v>
      </c>
      <c r="BE120" s="334">
        <f>IF(N120="základní",J120,0)</f>
        <v>0</v>
      </c>
      <c r="BF120" s="334">
        <f>IF(N120="snížená",J120,0)</f>
        <v>0</v>
      </c>
      <c r="BG120" s="334">
        <f>IF(N120="zákl. přenesená",J120,0)</f>
        <v>0</v>
      </c>
      <c r="BH120" s="334">
        <f>IF(N120="sníž. přenesená",J120,0)</f>
        <v>0</v>
      </c>
      <c r="BI120" s="334">
        <f>IF(N120="nulová",J120,0)</f>
        <v>0</v>
      </c>
      <c r="BJ120" s="306" t="s">
        <v>346</v>
      </c>
      <c r="BK120" s="334">
        <f>ROUND(I120*H120,2)</f>
        <v>0</v>
      </c>
      <c r="BL120" s="306" t="s">
        <v>435</v>
      </c>
      <c r="BM120" s="306" t="s">
        <v>758</v>
      </c>
    </row>
    <row r="121" spans="2:65" s="253" customFormat="1" ht="31.5" customHeight="1">
      <c r="B121" s="15"/>
      <c r="C121" s="126" t="s">
        <v>490</v>
      </c>
      <c r="D121" s="126" t="s">
        <v>399</v>
      </c>
      <c r="E121" s="127" t="s">
        <v>759</v>
      </c>
      <c r="F121" s="128" t="s">
        <v>760</v>
      </c>
      <c r="G121" s="129" t="s">
        <v>401</v>
      </c>
      <c r="H121" s="130">
        <v>1</v>
      </c>
      <c r="I121" s="131"/>
      <c r="J121" s="132">
        <f>ROUND(I121*H121,2)</f>
        <v>0</v>
      </c>
      <c r="K121" s="128" t="s">
        <v>289</v>
      </c>
      <c r="L121" s="332"/>
      <c r="M121" s="333" t="s">
        <v>289</v>
      </c>
      <c r="N121" s="133" t="s">
        <v>309</v>
      </c>
      <c r="O121" s="255"/>
      <c r="P121" s="134">
        <f>O121*H121</f>
        <v>0</v>
      </c>
      <c r="Q121" s="134">
        <v>0</v>
      </c>
      <c r="R121" s="134">
        <f>Q121*H121</f>
        <v>0</v>
      </c>
      <c r="S121" s="134">
        <v>0</v>
      </c>
      <c r="T121" s="135">
        <f>S121*H121</f>
        <v>0</v>
      </c>
      <c r="AR121" s="306" t="s">
        <v>486</v>
      </c>
      <c r="AT121" s="306" t="s">
        <v>399</v>
      </c>
      <c r="AU121" s="306" t="s">
        <v>348</v>
      </c>
      <c r="AY121" s="306" t="s">
        <v>396</v>
      </c>
      <c r="BE121" s="334">
        <f>IF(N121="základní",J121,0)</f>
        <v>0</v>
      </c>
      <c r="BF121" s="334">
        <f>IF(N121="snížená",J121,0)</f>
        <v>0</v>
      </c>
      <c r="BG121" s="334">
        <f>IF(N121="zákl. přenesená",J121,0)</f>
        <v>0</v>
      </c>
      <c r="BH121" s="334">
        <f>IF(N121="sníž. přenesená",J121,0)</f>
        <v>0</v>
      </c>
      <c r="BI121" s="334">
        <f>IF(N121="nulová",J121,0)</f>
        <v>0</v>
      </c>
      <c r="BJ121" s="306" t="s">
        <v>346</v>
      </c>
      <c r="BK121" s="334">
        <f>ROUND(I121*H121,2)</f>
        <v>0</v>
      </c>
      <c r="BL121" s="306" t="s">
        <v>435</v>
      </c>
      <c r="BM121" s="306" t="s">
        <v>761</v>
      </c>
    </row>
    <row r="122" spans="2:65" s="253" customFormat="1" ht="22.5" customHeight="1">
      <c r="B122" s="15"/>
      <c r="C122" s="126" t="s">
        <v>492</v>
      </c>
      <c r="D122" s="126" t="s">
        <v>399</v>
      </c>
      <c r="E122" s="127" t="s">
        <v>751</v>
      </c>
      <c r="F122" s="128" t="s">
        <v>752</v>
      </c>
      <c r="G122" s="129" t="s">
        <v>401</v>
      </c>
      <c r="H122" s="130">
        <v>1</v>
      </c>
      <c r="I122" s="131"/>
      <c r="J122" s="132">
        <f>ROUND(I122*H122,2)</f>
        <v>0</v>
      </c>
      <c r="K122" s="128" t="s">
        <v>289</v>
      </c>
      <c r="L122" s="332"/>
      <c r="M122" s="333" t="s">
        <v>289</v>
      </c>
      <c r="N122" s="133" t="s">
        <v>309</v>
      </c>
      <c r="O122" s="255"/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5">
        <f>S122*H122</f>
        <v>0</v>
      </c>
      <c r="AR122" s="306" t="s">
        <v>486</v>
      </c>
      <c r="AT122" s="306" t="s">
        <v>399</v>
      </c>
      <c r="AU122" s="306" t="s">
        <v>348</v>
      </c>
      <c r="AY122" s="306" t="s">
        <v>396</v>
      </c>
      <c r="BE122" s="334">
        <f>IF(N122="základní",J122,0)</f>
        <v>0</v>
      </c>
      <c r="BF122" s="334">
        <f>IF(N122="snížená",J122,0)</f>
        <v>0</v>
      </c>
      <c r="BG122" s="334">
        <f>IF(N122="zákl. přenesená",J122,0)</f>
        <v>0</v>
      </c>
      <c r="BH122" s="334">
        <f>IF(N122="sníž. přenesená",J122,0)</f>
        <v>0</v>
      </c>
      <c r="BI122" s="334">
        <f>IF(N122="nulová",J122,0)</f>
        <v>0</v>
      </c>
      <c r="BJ122" s="306" t="s">
        <v>346</v>
      </c>
      <c r="BK122" s="334">
        <f>ROUND(I122*H122,2)</f>
        <v>0</v>
      </c>
      <c r="BL122" s="306" t="s">
        <v>435</v>
      </c>
      <c r="BM122" s="306" t="s">
        <v>762</v>
      </c>
    </row>
    <row r="123" spans="2:65" s="114" customFormat="1" ht="29.85" customHeight="1">
      <c r="B123" s="113"/>
      <c r="D123" s="123" t="s">
        <v>337</v>
      </c>
      <c r="E123" s="124" t="s">
        <v>763</v>
      </c>
      <c r="F123" s="124" t="s">
        <v>764</v>
      </c>
      <c r="I123" s="117"/>
      <c r="J123" s="125">
        <f>BK123</f>
        <v>0</v>
      </c>
      <c r="L123" s="113"/>
      <c r="M123" s="119"/>
      <c r="N123" s="120"/>
      <c r="O123" s="120"/>
      <c r="P123" s="121">
        <f>SUM(P124:P161)</f>
        <v>0</v>
      </c>
      <c r="Q123" s="120"/>
      <c r="R123" s="121">
        <f>SUM(R124:R161)</f>
        <v>0</v>
      </c>
      <c r="S123" s="120"/>
      <c r="T123" s="122">
        <f>SUM(T124:T161)</f>
        <v>0</v>
      </c>
      <c r="AR123" s="115" t="s">
        <v>348</v>
      </c>
      <c r="AT123" s="329" t="s">
        <v>337</v>
      </c>
      <c r="AU123" s="329" t="s">
        <v>346</v>
      </c>
      <c r="AY123" s="115" t="s">
        <v>396</v>
      </c>
      <c r="BK123" s="330">
        <f>SUM(BK124:BK161)</f>
        <v>0</v>
      </c>
    </row>
    <row r="124" spans="2:65" s="253" customFormat="1" ht="44.25" customHeight="1">
      <c r="B124" s="15"/>
      <c r="C124" s="126" t="s">
        <v>486</v>
      </c>
      <c r="D124" s="126" t="s">
        <v>399</v>
      </c>
      <c r="E124" s="127" t="s">
        <v>765</v>
      </c>
      <c r="F124" s="128" t="s">
        <v>766</v>
      </c>
      <c r="G124" s="129" t="s">
        <v>401</v>
      </c>
      <c r="H124" s="130">
        <v>1</v>
      </c>
      <c r="I124" s="131"/>
      <c r="J124" s="132">
        <f t="shared" ref="J124:J161" si="10">ROUND(I124*H124,2)</f>
        <v>0</v>
      </c>
      <c r="K124" s="128" t="s">
        <v>289</v>
      </c>
      <c r="L124" s="332"/>
      <c r="M124" s="333" t="s">
        <v>289</v>
      </c>
      <c r="N124" s="133" t="s">
        <v>309</v>
      </c>
      <c r="O124" s="255"/>
      <c r="P124" s="134">
        <f t="shared" ref="P124:P161" si="11">O124*H124</f>
        <v>0</v>
      </c>
      <c r="Q124" s="134">
        <v>0</v>
      </c>
      <c r="R124" s="134">
        <f t="shared" ref="R124:R161" si="12">Q124*H124</f>
        <v>0</v>
      </c>
      <c r="S124" s="134">
        <v>0</v>
      </c>
      <c r="T124" s="135">
        <f t="shared" ref="T124:T161" si="13">S124*H124</f>
        <v>0</v>
      </c>
      <c r="AR124" s="306" t="s">
        <v>486</v>
      </c>
      <c r="AT124" s="306" t="s">
        <v>399</v>
      </c>
      <c r="AU124" s="306" t="s">
        <v>348</v>
      </c>
      <c r="AY124" s="306" t="s">
        <v>396</v>
      </c>
      <c r="BE124" s="334">
        <f t="shared" ref="BE124:BE161" si="14">IF(N124="základní",J124,0)</f>
        <v>0</v>
      </c>
      <c r="BF124" s="334">
        <f t="shared" ref="BF124:BF161" si="15">IF(N124="snížená",J124,0)</f>
        <v>0</v>
      </c>
      <c r="BG124" s="334">
        <f t="shared" ref="BG124:BG161" si="16">IF(N124="zákl. přenesená",J124,0)</f>
        <v>0</v>
      </c>
      <c r="BH124" s="334">
        <f t="shared" ref="BH124:BH161" si="17">IF(N124="sníž. přenesená",J124,0)</f>
        <v>0</v>
      </c>
      <c r="BI124" s="334">
        <f t="shared" ref="BI124:BI161" si="18">IF(N124="nulová",J124,0)</f>
        <v>0</v>
      </c>
      <c r="BJ124" s="306" t="s">
        <v>346</v>
      </c>
      <c r="BK124" s="334">
        <f t="shared" ref="BK124:BK161" si="19">ROUND(I124*H124,2)</f>
        <v>0</v>
      </c>
      <c r="BL124" s="306" t="s">
        <v>435</v>
      </c>
      <c r="BM124" s="306" t="s">
        <v>767</v>
      </c>
    </row>
    <row r="125" spans="2:65" s="253" customFormat="1" ht="57" customHeight="1">
      <c r="B125" s="15"/>
      <c r="C125" s="126" t="s">
        <v>496</v>
      </c>
      <c r="D125" s="126" t="s">
        <v>399</v>
      </c>
      <c r="E125" s="127" t="s">
        <v>768</v>
      </c>
      <c r="F125" s="128" t="s">
        <v>769</v>
      </c>
      <c r="G125" s="129" t="s">
        <v>401</v>
      </c>
      <c r="H125" s="130">
        <v>1</v>
      </c>
      <c r="I125" s="131"/>
      <c r="J125" s="132">
        <f t="shared" si="10"/>
        <v>0</v>
      </c>
      <c r="K125" s="128" t="s">
        <v>289</v>
      </c>
      <c r="L125" s="332"/>
      <c r="M125" s="333" t="s">
        <v>289</v>
      </c>
      <c r="N125" s="133" t="s">
        <v>309</v>
      </c>
      <c r="O125" s="255"/>
      <c r="P125" s="134">
        <f t="shared" si="11"/>
        <v>0</v>
      </c>
      <c r="Q125" s="134">
        <v>0</v>
      </c>
      <c r="R125" s="134">
        <f t="shared" si="12"/>
        <v>0</v>
      </c>
      <c r="S125" s="134">
        <v>0</v>
      </c>
      <c r="T125" s="135">
        <f t="shared" si="13"/>
        <v>0</v>
      </c>
      <c r="AR125" s="306" t="s">
        <v>486</v>
      </c>
      <c r="AT125" s="306" t="s">
        <v>399</v>
      </c>
      <c r="AU125" s="306" t="s">
        <v>348</v>
      </c>
      <c r="AY125" s="306" t="s">
        <v>396</v>
      </c>
      <c r="BE125" s="334">
        <f t="shared" si="14"/>
        <v>0</v>
      </c>
      <c r="BF125" s="334">
        <f t="shared" si="15"/>
        <v>0</v>
      </c>
      <c r="BG125" s="334">
        <f t="shared" si="16"/>
        <v>0</v>
      </c>
      <c r="BH125" s="334">
        <f t="shared" si="17"/>
        <v>0</v>
      </c>
      <c r="BI125" s="334">
        <f t="shared" si="18"/>
        <v>0</v>
      </c>
      <c r="BJ125" s="306" t="s">
        <v>346</v>
      </c>
      <c r="BK125" s="334">
        <f t="shared" si="19"/>
        <v>0</v>
      </c>
      <c r="BL125" s="306" t="s">
        <v>435</v>
      </c>
      <c r="BM125" s="306" t="s">
        <v>770</v>
      </c>
    </row>
    <row r="126" spans="2:65" s="253" customFormat="1" ht="31.5" customHeight="1">
      <c r="B126" s="15"/>
      <c r="C126" s="126" t="s">
        <v>499</v>
      </c>
      <c r="D126" s="126" t="s">
        <v>399</v>
      </c>
      <c r="E126" s="127" t="s">
        <v>771</v>
      </c>
      <c r="F126" s="128" t="s">
        <v>772</v>
      </c>
      <c r="G126" s="129" t="s">
        <v>401</v>
      </c>
      <c r="H126" s="130">
        <v>1</v>
      </c>
      <c r="I126" s="131"/>
      <c r="J126" s="132">
        <f t="shared" si="10"/>
        <v>0</v>
      </c>
      <c r="K126" s="128" t="s">
        <v>289</v>
      </c>
      <c r="L126" s="332"/>
      <c r="M126" s="333" t="s">
        <v>289</v>
      </c>
      <c r="N126" s="133" t="s">
        <v>309</v>
      </c>
      <c r="O126" s="255"/>
      <c r="P126" s="134">
        <f t="shared" si="11"/>
        <v>0</v>
      </c>
      <c r="Q126" s="134">
        <v>0</v>
      </c>
      <c r="R126" s="134">
        <f t="shared" si="12"/>
        <v>0</v>
      </c>
      <c r="S126" s="134">
        <v>0</v>
      </c>
      <c r="T126" s="135">
        <f t="shared" si="13"/>
        <v>0</v>
      </c>
      <c r="AR126" s="306" t="s">
        <v>486</v>
      </c>
      <c r="AT126" s="306" t="s">
        <v>399</v>
      </c>
      <c r="AU126" s="306" t="s">
        <v>348</v>
      </c>
      <c r="AY126" s="306" t="s">
        <v>396</v>
      </c>
      <c r="BE126" s="334">
        <f t="shared" si="14"/>
        <v>0</v>
      </c>
      <c r="BF126" s="334">
        <f t="shared" si="15"/>
        <v>0</v>
      </c>
      <c r="BG126" s="334">
        <f t="shared" si="16"/>
        <v>0</v>
      </c>
      <c r="BH126" s="334">
        <f t="shared" si="17"/>
        <v>0</v>
      </c>
      <c r="BI126" s="334">
        <f t="shared" si="18"/>
        <v>0</v>
      </c>
      <c r="BJ126" s="306" t="s">
        <v>346</v>
      </c>
      <c r="BK126" s="334">
        <f t="shared" si="19"/>
        <v>0</v>
      </c>
      <c r="BL126" s="306" t="s">
        <v>435</v>
      </c>
      <c r="BM126" s="306" t="s">
        <v>773</v>
      </c>
    </row>
    <row r="127" spans="2:65" s="253" customFormat="1" ht="22.5" customHeight="1">
      <c r="B127" s="15"/>
      <c r="C127" s="126" t="s">
        <v>501</v>
      </c>
      <c r="D127" s="126" t="s">
        <v>399</v>
      </c>
      <c r="E127" s="127" t="s">
        <v>774</v>
      </c>
      <c r="F127" s="128" t="s">
        <v>775</v>
      </c>
      <c r="G127" s="129" t="s">
        <v>401</v>
      </c>
      <c r="H127" s="130">
        <v>1</v>
      </c>
      <c r="I127" s="131"/>
      <c r="J127" s="132">
        <f t="shared" si="10"/>
        <v>0</v>
      </c>
      <c r="K127" s="128" t="s">
        <v>289</v>
      </c>
      <c r="L127" s="332"/>
      <c r="M127" s="333" t="s">
        <v>289</v>
      </c>
      <c r="N127" s="133" t="s">
        <v>309</v>
      </c>
      <c r="O127" s="255"/>
      <c r="P127" s="134">
        <f t="shared" si="11"/>
        <v>0</v>
      </c>
      <c r="Q127" s="134">
        <v>0</v>
      </c>
      <c r="R127" s="134">
        <f t="shared" si="12"/>
        <v>0</v>
      </c>
      <c r="S127" s="134">
        <v>0</v>
      </c>
      <c r="T127" s="135">
        <f t="shared" si="13"/>
        <v>0</v>
      </c>
      <c r="AR127" s="306" t="s">
        <v>486</v>
      </c>
      <c r="AT127" s="306" t="s">
        <v>399</v>
      </c>
      <c r="AU127" s="306" t="s">
        <v>348</v>
      </c>
      <c r="AY127" s="306" t="s">
        <v>396</v>
      </c>
      <c r="BE127" s="334">
        <f t="shared" si="14"/>
        <v>0</v>
      </c>
      <c r="BF127" s="334">
        <f t="shared" si="15"/>
        <v>0</v>
      </c>
      <c r="BG127" s="334">
        <f t="shared" si="16"/>
        <v>0</v>
      </c>
      <c r="BH127" s="334">
        <f t="shared" si="17"/>
        <v>0</v>
      </c>
      <c r="BI127" s="334">
        <f t="shared" si="18"/>
        <v>0</v>
      </c>
      <c r="BJ127" s="306" t="s">
        <v>346</v>
      </c>
      <c r="BK127" s="334">
        <f t="shared" si="19"/>
        <v>0</v>
      </c>
      <c r="BL127" s="306" t="s">
        <v>435</v>
      </c>
      <c r="BM127" s="306" t="s">
        <v>776</v>
      </c>
    </row>
    <row r="128" spans="2:65" s="253" customFormat="1" ht="22.5" customHeight="1">
      <c r="B128" s="15"/>
      <c r="C128" s="126" t="s">
        <v>503</v>
      </c>
      <c r="D128" s="126" t="s">
        <v>399</v>
      </c>
      <c r="E128" s="127" t="s">
        <v>777</v>
      </c>
      <c r="F128" s="128" t="s">
        <v>778</v>
      </c>
      <c r="G128" s="129" t="s">
        <v>714</v>
      </c>
      <c r="H128" s="130">
        <v>2</v>
      </c>
      <c r="I128" s="131"/>
      <c r="J128" s="132">
        <f t="shared" si="10"/>
        <v>0</v>
      </c>
      <c r="K128" s="128" t="s">
        <v>289</v>
      </c>
      <c r="L128" s="332"/>
      <c r="M128" s="333" t="s">
        <v>289</v>
      </c>
      <c r="N128" s="133" t="s">
        <v>309</v>
      </c>
      <c r="O128" s="255"/>
      <c r="P128" s="134">
        <f t="shared" si="11"/>
        <v>0</v>
      </c>
      <c r="Q128" s="134">
        <v>0</v>
      </c>
      <c r="R128" s="134">
        <f t="shared" si="12"/>
        <v>0</v>
      </c>
      <c r="S128" s="134">
        <v>0</v>
      </c>
      <c r="T128" s="135">
        <f t="shared" si="13"/>
        <v>0</v>
      </c>
      <c r="AR128" s="306" t="s">
        <v>486</v>
      </c>
      <c r="AT128" s="306" t="s">
        <v>399</v>
      </c>
      <c r="AU128" s="306" t="s">
        <v>348</v>
      </c>
      <c r="AY128" s="306" t="s">
        <v>396</v>
      </c>
      <c r="BE128" s="334">
        <f t="shared" si="14"/>
        <v>0</v>
      </c>
      <c r="BF128" s="334">
        <f t="shared" si="15"/>
        <v>0</v>
      </c>
      <c r="BG128" s="334">
        <f t="shared" si="16"/>
        <v>0</v>
      </c>
      <c r="BH128" s="334">
        <f t="shared" si="17"/>
        <v>0</v>
      </c>
      <c r="BI128" s="334">
        <f t="shared" si="18"/>
        <v>0</v>
      </c>
      <c r="BJ128" s="306" t="s">
        <v>346</v>
      </c>
      <c r="BK128" s="334">
        <f t="shared" si="19"/>
        <v>0</v>
      </c>
      <c r="BL128" s="306" t="s">
        <v>435</v>
      </c>
      <c r="BM128" s="306" t="s">
        <v>779</v>
      </c>
    </row>
    <row r="129" spans="2:65" s="253" customFormat="1" ht="22.5" customHeight="1">
      <c r="B129" s="15"/>
      <c r="C129" s="126" t="s">
        <v>505</v>
      </c>
      <c r="D129" s="126" t="s">
        <v>399</v>
      </c>
      <c r="E129" s="127" t="s">
        <v>780</v>
      </c>
      <c r="F129" s="128" t="s">
        <v>781</v>
      </c>
      <c r="G129" s="129" t="s">
        <v>401</v>
      </c>
      <c r="H129" s="130">
        <v>2</v>
      </c>
      <c r="I129" s="131"/>
      <c r="J129" s="132">
        <f t="shared" si="10"/>
        <v>0</v>
      </c>
      <c r="K129" s="128" t="s">
        <v>289</v>
      </c>
      <c r="L129" s="332"/>
      <c r="M129" s="333" t="s">
        <v>289</v>
      </c>
      <c r="N129" s="133" t="s">
        <v>309</v>
      </c>
      <c r="O129" s="255"/>
      <c r="P129" s="134">
        <f t="shared" si="11"/>
        <v>0</v>
      </c>
      <c r="Q129" s="134">
        <v>0</v>
      </c>
      <c r="R129" s="134">
        <f t="shared" si="12"/>
        <v>0</v>
      </c>
      <c r="S129" s="134">
        <v>0</v>
      </c>
      <c r="T129" s="135">
        <f t="shared" si="13"/>
        <v>0</v>
      </c>
      <c r="AR129" s="306" t="s">
        <v>486</v>
      </c>
      <c r="AT129" s="306" t="s">
        <v>399</v>
      </c>
      <c r="AU129" s="306" t="s">
        <v>348</v>
      </c>
      <c r="AY129" s="306" t="s">
        <v>396</v>
      </c>
      <c r="BE129" s="334">
        <f t="shared" si="14"/>
        <v>0</v>
      </c>
      <c r="BF129" s="334">
        <f t="shared" si="15"/>
        <v>0</v>
      </c>
      <c r="BG129" s="334">
        <f t="shared" si="16"/>
        <v>0</v>
      </c>
      <c r="BH129" s="334">
        <f t="shared" si="17"/>
        <v>0</v>
      </c>
      <c r="BI129" s="334">
        <f t="shared" si="18"/>
        <v>0</v>
      </c>
      <c r="BJ129" s="306" t="s">
        <v>346</v>
      </c>
      <c r="BK129" s="334">
        <f t="shared" si="19"/>
        <v>0</v>
      </c>
      <c r="BL129" s="306" t="s">
        <v>435</v>
      </c>
      <c r="BM129" s="306" t="s">
        <v>782</v>
      </c>
    </row>
    <row r="130" spans="2:65" s="253" customFormat="1" ht="22.5" customHeight="1">
      <c r="B130" s="15"/>
      <c r="C130" s="126" t="s">
        <v>507</v>
      </c>
      <c r="D130" s="126" t="s">
        <v>399</v>
      </c>
      <c r="E130" s="127" t="s">
        <v>464</v>
      </c>
      <c r="F130" s="128" t="s">
        <v>465</v>
      </c>
      <c r="G130" s="129" t="s">
        <v>441</v>
      </c>
      <c r="H130" s="130">
        <v>1</v>
      </c>
      <c r="I130" s="131"/>
      <c r="J130" s="132">
        <f t="shared" si="10"/>
        <v>0</v>
      </c>
      <c r="K130" s="128" t="s">
        <v>289</v>
      </c>
      <c r="L130" s="332"/>
      <c r="M130" s="333" t="s">
        <v>289</v>
      </c>
      <c r="N130" s="133" t="s">
        <v>309</v>
      </c>
      <c r="O130" s="255"/>
      <c r="P130" s="134">
        <f t="shared" si="11"/>
        <v>0</v>
      </c>
      <c r="Q130" s="134">
        <v>0</v>
      </c>
      <c r="R130" s="134">
        <f t="shared" si="12"/>
        <v>0</v>
      </c>
      <c r="S130" s="134">
        <v>0</v>
      </c>
      <c r="T130" s="135">
        <f t="shared" si="13"/>
        <v>0</v>
      </c>
      <c r="AR130" s="306" t="s">
        <v>486</v>
      </c>
      <c r="AT130" s="306" t="s">
        <v>399</v>
      </c>
      <c r="AU130" s="306" t="s">
        <v>348</v>
      </c>
      <c r="AY130" s="306" t="s">
        <v>396</v>
      </c>
      <c r="BE130" s="334">
        <f t="shared" si="14"/>
        <v>0</v>
      </c>
      <c r="BF130" s="334">
        <f t="shared" si="15"/>
        <v>0</v>
      </c>
      <c r="BG130" s="334">
        <f t="shared" si="16"/>
        <v>0</v>
      </c>
      <c r="BH130" s="334">
        <f t="shared" si="17"/>
        <v>0</v>
      </c>
      <c r="BI130" s="334">
        <f t="shared" si="18"/>
        <v>0</v>
      </c>
      <c r="BJ130" s="306" t="s">
        <v>346</v>
      </c>
      <c r="BK130" s="334">
        <f t="shared" si="19"/>
        <v>0</v>
      </c>
      <c r="BL130" s="306" t="s">
        <v>435</v>
      </c>
      <c r="BM130" s="306" t="s">
        <v>783</v>
      </c>
    </row>
    <row r="131" spans="2:65" s="253" customFormat="1" ht="22.5" customHeight="1">
      <c r="B131" s="15"/>
      <c r="C131" s="126" t="s">
        <v>509</v>
      </c>
      <c r="D131" s="126" t="s">
        <v>399</v>
      </c>
      <c r="E131" s="127" t="s">
        <v>468</v>
      </c>
      <c r="F131" s="128" t="s">
        <v>469</v>
      </c>
      <c r="G131" s="129" t="s">
        <v>441</v>
      </c>
      <c r="H131" s="130">
        <v>5</v>
      </c>
      <c r="I131" s="131"/>
      <c r="J131" s="132">
        <f t="shared" si="10"/>
        <v>0</v>
      </c>
      <c r="K131" s="128" t="s">
        <v>289</v>
      </c>
      <c r="L131" s="332"/>
      <c r="M131" s="333" t="s">
        <v>289</v>
      </c>
      <c r="N131" s="133" t="s">
        <v>309</v>
      </c>
      <c r="O131" s="255"/>
      <c r="P131" s="134">
        <f t="shared" si="11"/>
        <v>0</v>
      </c>
      <c r="Q131" s="134">
        <v>0</v>
      </c>
      <c r="R131" s="134">
        <f t="shared" si="12"/>
        <v>0</v>
      </c>
      <c r="S131" s="134">
        <v>0</v>
      </c>
      <c r="T131" s="135">
        <f t="shared" si="13"/>
        <v>0</v>
      </c>
      <c r="AR131" s="306" t="s">
        <v>486</v>
      </c>
      <c r="AT131" s="306" t="s">
        <v>399</v>
      </c>
      <c r="AU131" s="306" t="s">
        <v>348</v>
      </c>
      <c r="AY131" s="306" t="s">
        <v>396</v>
      </c>
      <c r="BE131" s="334">
        <f t="shared" si="14"/>
        <v>0</v>
      </c>
      <c r="BF131" s="334">
        <f t="shared" si="15"/>
        <v>0</v>
      </c>
      <c r="BG131" s="334">
        <f t="shared" si="16"/>
        <v>0</v>
      </c>
      <c r="BH131" s="334">
        <f t="shared" si="17"/>
        <v>0</v>
      </c>
      <c r="BI131" s="334">
        <f t="shared" si="18"/>
        <v>0</v>
      </c>
      <c r="BJ131" s="306" t="s">
        <v>346</v>
      </c>
      <c r="BK131" s="334">
        <f t="shared" si="19"/>
        <v>0</v>
      </c>
      <c r="BL131" s="306" t="s">
        <v>435</v>
      </c>
      <c r="BM131" s="306" t="s">
        <v>784</v>
      </c>
    </row>
    <row r="132" spans="2:65" s="253" customFormat="1" ht="22.5" customHeight="1">
      <c r="B132" s="15"/>
      <c r="C132" s="126" t="s">
        <v>511</v>
      </c>
      <c r="D132" s="126" t="s">
        <v>399</v>
      </c>
      <c r="E132" s="127" t="s">
        <v>785</v>
      </c>
      <c r="F132" s="128" t="s">
        <v>786</v>
      </c>
      <c r="G132" s="129" t="s">
        <v>401</v>
      </c>
      <c r="H132" s="130">
        <v>2</v>
      </c>
      <c r="I132" s="131"/>
      <c r="J132" s="132">
        <f t="shared" si="10"/>
        <v>0</v>
      </c>
      <c r="K132" s="128" t="s">
        <v>289</v>
      </c>
      <c r="L132" s="332"/>
      <c r="M132" s="333" t="s">
        <v>289</v>
      </c>
      <c r="N132" s="133" t="s">
        <v>309</v>
      </c>
      <c r="O132" s="255"/>
      <c r="P132" s="134">
        <f t="shared" si="11"/>
        <v>0</v>
      </c>
      <c r="Q132" s="134">
        <v>0</v>
      </c>
      <c r="R132" s="134">
        <f t="shared" si="12"/>
        <v>0</v>
      </c>
      <c r="S132" s="134">
        <v>0</v>
      </c>
      <c r="T132" s="135">
        <f t="shared" si="13"/>
        <v>0</v>
      </c>
      <c r="AR132" s="306" t="s">
        <v>486</v>
      </c>
      <c r="AT132" s="306" t="s">
        <v>399</v>
      </c>
      <c r="AU132" s="306" t="s">
        <v>348</v>
      </c>
      <c r="AY132" s="306" t="s">
        <v>396</v>
      </c>
      <c r="BE132" s="334">
        <f t="shared" si="14"/>
        <v>0</v>
      </c>
      <c r="BF132" s="334">
        <f t="shared" si="15"/>
        <v>0</v>
      </c>
      <c r="BG132" s="334">
        <f t="shared" si="16"/>
        <v>0</v>
      </c>
      <c r="BH132" s="334">
        <f t="shared" si="17"/>
        <v>0</v>
      </c>
      <c r="BI132" s="334">
        <f t="shared" si="18"/>
        <v>0</v>
      </c>
      <c r="BJ132" s="306" t="s">
        <v>346</v>
      </c>
      <c r="BK132" s="334">
        <f t="shared" si="19"/>
        <v>0</v>
      </c>
      <c r="BL132" s="306" t="s">
        <v>435</v>
      </c>
      <c r="BM132" s="306" t="s">
        <v>787</v>
      </c>
    </row>
    <row r="133" spans="2:65" s="253" customFormat="1" ht="22.5" customHeight="1">
      <c r="B133" s="15"/>
      <c r="C133" s="126" t="s">
        <v>513</v>
      </c>
      <c r="D133" s="126" t="s">
        <v>399</v>
      </c>
      <c r="E133" s="127" t="s">
        <v>788</v>
      </c>
      <c r="F133" s="128" t="s">
        <v>789</v>
      </c>
      <c r="G133" s="129" t="s">
        <v>401</v>
      </c>
      <c r="H133" s="130">
        <v>3</v>
      </c>
      <c r="I133" s="131"/>
      <c r="J133" s="132">
        <f t="shared" si="10"/>
        <v>0</v>
      </c>
      <c r="K133" s="128" t="s">
        <v>289</v>
      </c>
      <c r="L133" s="332"/>
      <c r="M133" s="333" t="s">
        <v>289</v>
      </c>
      <c r="N133" s="133" t="s">
        <v>309</v>
      </c>
      <c r="O133" s="255"/>
      <c r="P133" s="134">
        <f t="shared" si="11"/>
        <v>0</v>
      </c>
      <c r="Q133" s="134">
        <v>0</v>
      </c>
      <c r="R133" s="134">
        <f t="shared" si="12"/>
        <v>0</v>
      </c>
      <c r="S133" s="134">
        <v>0</v>
      </c>
      <c r="T133" s="135">
        <f t="shared" si="13"/>
        <v>0</v>
      </c>
      <c r="AR133" s="306" t="s">
        <v>486</v>
      </c>
      <c r="AT133" s="306" t="s">
        <v>399</v>
      </c>
      <c r="AU133" s="306" t="s">
        <v>348</v>
      </c>
      <c r="AY133" s="306" t="s">
        <v>396</v>
      </c>
      <c r="BE133" s="334">
        <f t="shared" si="14"/>
        <v>0</v>
      </c>
      <c r="BF133" s="334">
        <f t="shared" si="15"/>
        <v>0</v>
      </c>
      <c r="BG133" s="334">
        <f t="shared" si="16"/>
        <v>0</v>
      </c>
      <c r="BH133" s="334">
        <f t="shared" si="17"/>
        <v>0</v>
      </c>
      <c r="BI133" s="334">
        <f t="shared" si="18"/>
        <v>0</v>
      </c>
      <c r="BJ133" s="306" t="s">
        <v>346</v>
      </c>
      <c r="BK133" s="334">
        <f t="shared" si="19"/>
        <v>0</v>
      </c>
      <c r="BL133" s="306" t="s">
        <v>435</v>
      </c>
      <c r="BM133" s="306" t="s">
        <v>790</v>
      </c>
    </row>
    <row r="134" spans="2:65" s="253" customFormat="1" ht="22.5" customHeight="1">
      <c r="B134" s="15"/>
      <c r="C134" s="126" t="s">
        <v>516</v>
      </c>
      <c r="D134" s="126" t="s">
        <v>399</v>
      </c>
      <c r="E134" s="127" t="s">
        <v>791</v>
      </c>
      <c r="F134" s="128" t="s">
        <v>792</v>
      </c>
      <c r="G134" s="129" t="s">
        <v>401</v>
      </c>
      <c r="H134" s="130">
        <v>1</v>
      </c>
      <c r="I134" s="131"/>
      <c r="J134" s="132">
        <f t="shared" si="10"/>
        <v>0</v>
      </c>
      <c r="K134" s="128" t="s">
        <v>289</v>
      </c>
      <c r="L134" s="332"/>
      <c r="M134" s="333" t="s">
        <v>289</v>
      </c>
      <c r="N134" s="133" t="s">
        <v>309</v>
      </c>
      <c r="O134" s="255"/>
      <c r="P134" s="134">
        <f t="shared" si="11"/>
        <v>0</v>
      </c>
      <c r="Q134" s="134">
        <v>0</v>
      </c>
      <c r="R134" s="134">
        <f t="shared" si="12"/>
        <v>0</v>
      </c>
      <c r="S134" s="134">
        <v>0</v>
      </c>
      <c r="T134" s="135">
        <f t="shared" si="13"/>
        <v>0</v>
      </c>
      <c r="AR134" s="306" t="s">
        <v>486</v>
      </c>
      <c r="AT134" s="306" t="s">
        <v>399</v>
      </c>
      <c r="AU134" s="306" t="s">
        <v>348</v>
      </c>
      <c r="AY134" s="306" t="s">
        <v>396</v>
      </c>
      <c r="BE134" s="334">
        <f t="shared" si="14"/>
        <v>0</v>
      </c>
      <c r="BF134" s="334">
        <f t="shared" si="15"/>
        <v>0</v>
      </c>
      <c r="BG134" s="334">
        <f t="shared" si="16"/>
        <v>0</v>
      </c>
      <c r="BH134" s="334">
        <f t="shared" si="17"/>
        <v>0</v>
      </c>
      <c r="BI134" s="334">
        <f t="shared" si="18"/>
        <v>0</v>
      </c>
      <c r="BJ134" s="306" t="s">
        <v>346</v>
      </c>
      <c r="BK134" s="334">
        <f t="shared" si="19"/>
        <v>0</v>
      </c>
      <c r="BL134" s="306" t="s">
        <v>435</v>
      </c>
      <c r="BM134" s="306" t="s">
        <v>793</v>
      </c>
    </row>
    <row r="135" spans="2:65" s="253" customFormat="1" ht="31.5" customHeight="1">
      <c r="B135" s="15"/>
      <c r="C135" s="126" t="s">
        <v>519</v>
      </c>
      <c r="D135" s="126" t="s">
        <v>399</v>
      </c>
      <c r="E135" s="127" t="s">
        <v>794</v>
      </c>
      <c r="F135" s="128" t="s">
        <v>795</v>
      </c>
      <c r="G135" s="129" t="s">
        <v>401</v>
      </c>
      <c r="H135" s="130">
        <v>8</v>
      </c>
      <c r="I135" s="131"/>
      <c r="J135" s="132">
        <f t="shared" si="10"/>
        <v>0</v>
      </c>
      <c r="K135" s="128" t="s">
        <v>289</v>
      </c>
      <c r="L135" s="332"/>
      <c r="M135" s="333" t="s">
        <v>289</v>
      </c>
      <c r="N135" s="133" t="s">
        <v>309</v>
      </c>
      <c r="O135" s="255"/>
      <c r="P135" s="134">
        <f t="shared" si="11"/>
        <v>0</v>
      </c>
      <c r="Q135" s="134">
        <v>0</v>
      </c>
      <c r="R135" s="134">
        <f t="shared" si="12"/>
        <v>0</v>
      </c>
      <c r="S135" s="134">
        <v>0</v>
      </c>
      <c r="T135" s="135">
        <f t="shared" si="13"/>
        <v>0</v>
      </c>
      <c r="AR135" s="306" t="s">
        <v>486</v>
      </c>
      <c r="AT135" s="306" t="s">
        <v>399</v>
      </c>
      <c r="AU135" s="306" t="s">
        <v>348</v>
      </c>
      <c r="AY135" s="306" t="s">
        <v>396</v>
      </c>
      <c r="BE135" s="334">
        <f t="shared" si="14"/>
        <v>0</v>
      </c>
      <c r="BF135" s="334">
        <f t="shared" si="15"/>
        <v>0</v>
      </c>
      <c r="BG135" s="334">
        <f t="shared" si="16"/>
        <v>0</v>
      </c>
      <c r="BH135" s="334">
        <f t="shared" si="17"/>
        <v>0</v>
      </c>
      <c r="BI135" s="334">
        <f t="shared" si="18"/>
        <v>0</v>
      </c>
      <c r="BJ135" s="306" t="s">
        <v>346</v>
      </c>
      <c r="BK135" s="334">
        <f t="shared" si="19"/>
        <v>0</v>
      </c>
      <c r="BL135" s="306" t="s">
        <v>435</v>
      </c>
      <c r="BM135" s="306" t="s">
        <v>796</v>
      </c>
    </row>
    <row r="136" spans="2:65" s="253" customFormat="1" ht="31.5" customHeight="1">
      <c r="B136" s="15"/>
      <c r="C136" s="126" t="s">
        <v>521</v>
      </c>
      <c r="D136" s="126" t="s">
        <v>399</v>
      </c>
      <c r="E136" s="127" t="s">
        <v>797</v>
      </c>
      <c r="F136" s="128" t="s">
        <v>798</v>
      </c>
      <c r="G136" s="129" t="s">
        <v>401</v>
      </c>
      <c r="H136" s="130">
        <v>2</v>
      </c>
      <c r="I136" s="131"/>
      <c r="J136" s="132">
        <f t="shared" si="10"/>
        <v>0</v>
      </c>
      <c r="K136" s="128" t="s">
        <v>289</v>
      </c>
      <c r="L136" s="332"/>
      <c r="M136" s="333" t="s">
        <v>289</v>
      </c>
      <c r="N136" s="133" t="s">
        <v>309</v>
      </c>
      <c r="O136" s="255"/>
      <c r="P136" s="134">
        <f t="shared" si="11"/>
        <v>0</v>
      </c>
      <c r="Q136" s="134">
        <v>0</v>
      </c>
      <c r="R136" s="134">
        <f t="shared" si="12"/>
        <v>0</v>
      </c>
      <c r="S136" s="134">
        <v>0</v>
      </c>
      <c r="T136" s="135">
        <f t="shared" si="13"/>
        <v>0</v>
      </c>
      <c r="AR136" s="306" t="s">
        <v>486</v>
      </c>
      <c r="AT136" s="306" t="s">
        <v>399</v>
      </c>
      <c r="AU136" s="306" t="s">
        <v>348</v>
      </c>
      <c r="AY136" s="306" t="s">
        <v>396</v>
      </c>
      <c r="BE136" s="334">
        <f t="shared" si="14"/>
        <v>0</v>
      </c>
      <c r="BF136" s="334">
        <f t="shared" si="15"/>
        <v>0</v>
      </c>
      <c r="BG136" s="334">
        <f t="shared" si="16"/>
        <v>0</v>
      </c>
      <c r="BH136" s="334">
        <f t="shared" si="17"/>
        <v>0</v>
      </c>
      <c r="BI136" s="334">
        <f t="shared" si="18"/>
        <v>0</v>
      </c>
      <c r="BJ136" s="306" t="s">
        <v>346</v>
      </c>
      <c r="BK136" s="334">
        <f t="shared" si="19"/>
        <v>0</v>
      </c>
      <c r="BL136" s="306" t="s">
        <v>435</v>
      </c>
      <c r="BM136" s="306" t="s">
        <v>799</v>
      </c>
    </row>
    <row r="137" spans="2:65" s="253" customFormat="1" ht="31.5" customHeight="1">
      <c r="B137" s="15"/>
      <c r="C137" s="126" t="s">
        <v>523</v>
      </c>
      <c r="D137" s="126" t="s">
        <v>399</v>
      </c>
      <c r="E137" s="127" t="s">
        <v>800</v>
      </c>
      <c r="F137" s="128" t="s">
        <v>801</v>
      </c>
      <c r="G137" s="129" t="s">
        <v>401</v>
      </c>
      <c r="H137" s="130">
        <v>2</v>
      </c>
      <c r="I137" s="131"/>
      <c r="J137" s="132">
        <f t="shared" si="10"/>
        <v>0</v>
      </c>
      <c r="K137" s="128" t="s">
        <v>289</v>
      </c>
      <c r="L137" s="332"/>
      <c r="M137" s="333" t="s">
        <v>289</v>
      </c>
      <c r="N137" s="133" t="s">
        <v>309</v>
      </c>
      <c r="O137" s="255"/>
      <c r="P137" s="134">
        <f t="shared" si="11"/>
        <v>0</v>
      </c>
      <c r="Q137" s="134">
        <v>0</v>
      </c>
      <c r="R137" s="134">
        <f t="shared" si="12"/>
        <v>0</v>
      </c>
      <c r="S137" s="134">
        <v>0</v>
      </c>
      <c r="T137" s="135">
        <f t="shared" si="13"/>
        <v>0</v>
      </c>
      <c r="AR137" s="306" t="s">
        <v>486</v>
      </c>
      <c r="AT137" s="306" t="s">
        <v>399</v>
      </c>
      <c r="AU137" s="306" t="s">
        <v>348</v>
      </c>
      <c r="AY137" s="306" t="s">
        <v>396</v>
      </c>
      <c r="BE137" s="334">
        <f t="shared" si="14"/>
        <v>0</v>
      </c>
      <c r="BF137" s="334">
        <f t="shared" si="15"/>
        <v>0</v>
      </c>
      <c r="BG137" s="334">
        <f t="shared" si="16"/>
        <v>0</v>
      </c>
      <c r="BH137" s="334">
        <f t="shared" si="17"/>
        <v>0</v>
      </c>
      <c r="BI137" s="334">
        <f t="shared" si="18"/>
        <v>0</v>
      </c>
      <c r="BJ137" s="306" t="s">
        <v>346</v>
      </c>
      <c r="BK137" s="334">
        <f t="shared" si="19"/>
        <v>0</v>
      </c>
      <c r="BL137" s="306" t="s">
        <v>435</v>
      </c>
      <c r="BM137" s="306" t="s">
        <v>802</v>
      </c>
    </row>
    <row r="138" spans="2:65" s="253" customFormat="1" ht="22.5" customHeight="1">
      <c r="B138" s="15"/>
      <c r="C138" s="126" t="s">
        <v>526</v>
      </c>
      <c r="D138" s="126" t="s">
        <v>399</v>
      </c>
      <c r="E138" s="127" t="s">
        <v>803</v>
      </c>
      <c r="F138" s="128" t="s">
        <v>804</v>
      </c>
      <c r="G138" s="129" t="s">
        <v>401</v>
      </c>
      <c r="H138" s="130">
        <v>4</v>
      </c>
      <c r="I138" s="131"/>
      <c r="J138" s="132">
        <f t="shared" si="10"/>
        <v>0</v>
      </c>
      <c r="K138" s="128" t="s">
        <v>289</v>
      </c>
      <c r="L138" s="332"/>
      <c r="M138" s="333" t="s">
        <v>289</v>
      </c>
      <c r="N138" s="133" t="s">
        <v>309</v>
      </c>
      <c r="O138" s="255"/>
      <c r="P138" s="134">
        <f t="shared" si="11"/>
        <v>0</v>
      </c>
      <c r="Q138" s="134">
        <v>0</v>
      </c>
      <c r="R138" s="134">
        <f t="shared" si="12"/>
        <v>0</v>
      </c>
      <c r="S138" s="134">
        <v>0</v>
      </c>
      <c r="T138" s="135">
        <f t="shared" si="13"/>
        <v>0</v>
      </c>
      <c r="AR138" s="306" t="s">
        <v>486</v>
      </c>
      <c r="AT138" s="306" t="s">
        <v>399</v>
      </c>
      <c r="AU138" s="306" t="s">
        <v>348</v>
      </c>
      <c r="AY138" s="306" t="s">
        <v>396</v>
      </c>
      <c r="BE138" s="334">
        <f t="shared" si="14"/>
        <v>0</v>
      </c>
      <c r="BF138" s="334">
        <f t="shared" si="15"/>
        <v>0</v>
      </c>
      <c r="BG138" s="334">
        <f t="shared" si="16"/>
        <v>0</v>
      </c>
      <c r="BH138" s="334">
        <f t="shared" si="17"/>
        <v>0</v>
      </c>
      <c r="BI138" s="334">
        <f t="shared" si="18"/>
        <v>0</v>
      </c>
      <c r="BJ138" s="306" t="s">
        <v>346</v>
      </c>
      <c r="BK138" s="334">
        <f t="shared" si="19"/>
        <v>0</v>
      </c>
      <c r="BL138" s="306" t="s">
        <v>435</v>
      </c>
      <c r="BM138" s="306" t="s">
        <v>805</v>
      </c>
    </row>
    <row r="139" spans="2:65" s="253" customFormat="1" ht="22.5" customHeight="1">
      <c r="B139" s="15"/>
      <c r="C139" s="126" t="s">
        <v>528</v>
      </c>
      <c r="D139" s="126" t="s">
        <v>399</v>
      </c>
      <c r="E139" s="127" t="s">
        <v>806</v>
      </c>
      <c r="F139" s="128" t="s">
        <v>807</v>
      </c>
      <c r="G139" s="129" t="s">
        <v>401</v>
      </c>
      <c r="H139" s="130">
        <v>2</v>
      </c>
      <c r="I139" s="131"/>
      <c r="J139" s="132">
        <f t="shared" si="10"/>
        <v>0</v>
      </c>
      <c r="K139" s="128" t="s">
        <v>289</v>
      </c>
      <c r="L139" s="332"/>
      <c r="M139" s="333" t="s">
        <v>289</v>
      </c>
      <c r="N139" s="133" t="s">
        <v>309</v>
      </c>
      <c r="O139" s="255"/>
      <c r="P139" s="134">
        <f t="shared" si="11"/>
        <v>0</v>
      </c>
      <c r="Q139" s="134">
        <v>0</v>
      </c>
      <c r="R139" s="134">
        <f t="shared" si="12"/>
        <v>0</v>
      </c>
      <c r="S139" s="134">
        <v>0</v>
      </c>
      <c r="T139" s="135">
        <f t="shared" si="13"/>
        <v>0</v>
      </c>
      <c r="AR139" s="306" t="s">
        <v>486</v>
      </c>
      <c r="AT139" s="306" t="s">
        <v>399</v>
      </c>
      <c r="AU139" s="306" t="s">
        <v>348</v>
      </c>
      <c r="AY139" s="306" t="s">
        <v>396</v>
      </c>
      <c r="BE139" s="334">
        <f t="shared" si="14"/>
        <v>0</v>
      </c>
      <c r="BF139" s="334">
        <f t="shared" si="15"/>
        <v>0</v>
      </c>
      <c r="BG139" s="334">
        <f t="shared" si="16"/>
        <v>0</v>
      </c>
      <c r="BH139" s="334">
        <f t="shared" si="17"/>
        <v>0</v>
      </c>
      <c r="BI139" s="334">
        <f t="shared" si="18"/>
        <v>0</v>
      </c>
      <c r="BJ139" s="306" t="s">
        <v>346</v>
      </c>
      <c r="BK139" s="334">
        <f t="shared" si="19"/>
        <v>0</v>
      </c>
      <c r="BL139" s="306" t="s">
        <v>435</v>
      </c>
      <c r="BM139" s="306" t="s">
        <v>808</v>
      </c>
    </row>
    <row r="140" spans="2:65" s="253" customFormat="1" ht="22.5" customHeight="1">
      <c r="B140" s="15"/>
      <c r="C140" s="126" t="s">
        <v>532</v>
      </c>
      <c r="D140" s="126" t="s">
        <v>399</v>
      </c>
      <c r="E140" s="127" t="s">
        <v>809</v>
      </c>
      <c r="F140" s="128" t="s">
        <v>810</v>
      </c>
      <c r="G140" s="129" t="s">
        <v>401</v>
      </c>
      <c r="H140" s="130">
        <v>4</v>
      </c>
      <c r="I140" s="131"/>
      <c r="J140" s="132">
        <f t="shared" si="10"/>
        <v>0</v>
      </c>
      <c r="K140" s="128" t="s">
        <v>289</v>
      </c>
      <c r="L140" s="332"/>
      <c r="M140" s="333" t="s">
        <v>289</v>
      </c>
      <c r="N140" s="133" t="s">
        <v>309</v>
      </c>
      <c r="O140" s="255"/>
      <c r="P140" s="134">
        <f t="shared" si="11"/>
        <v>0</v>
      </c>
      <c r="Q140" s="134">
        <v>0</v>
      </c>
      <c r="R140" s="134">
        <f t="shared" si="12"/>
        <v>0</v>
      </c>
      <c r="S140" s="134">
        <v>0</v>
      </c>
      <c r="T140" s="135">
        <f t="shared" si="13"/>
        <v>0</v>
      </c>
      <c r="AR140" s="306" t="s">
        <v>486</v>
      </c>
      <c r="AT140" s="306" t="s">
        <v>399</v>
      </c>
      <c r="AU140" s="306" t="s">
        <v>348</v>
      </c>
      <c r="AY140" s="306" t="s">
        <v>396</v>
      </c>
      <c r="BE140" s="334">
        <f t="shared" si="14"/>
        <v>0</v>
      </c>
      <c r="BF140" s="334">
        <f t="shared" si="15"/>
        <v>0</v>
      </c>
      <c r="BG140" s="334">
        <f t="shared" si="16"/>
        <v>0</v>
      </c>
      <c r="BH140" s="334">
        <f t="shared" si="17"/>
        <v>0</v>
      </c>
      <c r="BI140" s="334">
        <f t="shared" si="18"/>
        <v>0</v>
      </c>
      <c r="BJ140" s="306" t="s">
        <v>346</v>
      </c>
      <c r="BK140" s="334">
        <f t="shared" si="19"/>
        <v>0</v>
      </c>
      <c r="BL140" s="306" t="s">
        <v>435</v>
      </c>
      <c r="BM140" s="306" t="s">
        <v>811</v>
      </c>
    </row>
    <row r="141" spans="2:65" s="253" customFormat="1" ht="22.5" customHeight="1">
      <c r="B141" s="15"/>
      <c r="C141" s="126" t="s">
        <v>534</v>
      </c>
      <c r="D141" s="126" t="s">
        <v>399</v>
      </c>
      <c r="E141" s="127" t="s">
        <v>812</v>
      </c>
      <c r="F141" s="128" t="s">
        <v>813</v>
      </c>
      <c r="G141" s="129" t="s">
        <v>401</v>
      </c>
      <c r="H141" s="130">
        <v>2</v>
      </c>
      <c r="I141" s="131"/>
      <c r="J141" s="132">
        <f t="shared" si="10"/>
        <v>0</v>
      </c>
      <c r="K141" s="128" t="s">
        <v>289</v>
      </c>
      <c r="L141" s="332"/>
      <c r="M141" s="333" t="s">
        <v>289</v>
      </c>
      <c r="N141" s="133" t="s">
        <v>309</v>
      </c>
      <c r="O141" s="255"/>
      <c r="P141" s="134">
        <f t="shared" si="11"/>
        <v>0</v>
      </c>
      <c r="Q141" s="134">
        <v>0</v>
      </c>
      <c r="R141" s="134">
        <f t="shared" si="12"/>
        <v>0</v>
      </c>
      <c r="S141" s="134">
        <v>0</v>
      </c>
      <c r="T141" s="135">
        <f t="shared" si="13"/>
        <v>0</v>
      </c>
      <c r="AR141" s="306" t="s">
        <v>486</v>
      </c>
      <c r="AT141" s="306" t="s">
        <v>399</v>
      </c>
      <c r="AU141" s="306" t="s">
        <v>348</v>
      </c>
      <c r="AY141" s="306" t="s">
        <v>396</v>
      </c>
      <c r="BE141" s="334">
        <f t="shared" si="14"/>
        <v>0</v>
      </c>
      <c r="BF141" s="334">
        <f t="shared" si="15"/>
        <v>0</v>
      </c>
      <c r="BG141" s="334">
        <f t="shared" si="16"/>
        <v>0</v>
      </c>
      <c r="BH141" s="334">
        <f t="shared" si="17"/>
        <v>0</v>
      </c>
      <c r="BI141" s="334">
        <f t="shared" si="18"/>
        <v>0</v>
      </c>
      <c r="BJ141" s="306" t="s">
        <v>346</v>
      </c>
      <c r="BK141" s="334">
        <f t="shared" si="19"/>
        <v>0</v>
      </c>
      <c r="BL141" s="306" t="s">
        <v>435</v>
      </c>
      <c r="BM141" s="306" t="s">
        <v>814</v>
      </c>
    </row>
    <row r="142" spans="2:65" s="253" customFormat="1" ht="22.5" customHeight="1">
      <c r="B142" s="15"/>
      <c r="C142" s="126" t="s">
        <v>536</v>
      </c>
      <c r="D142" s="126" t="s">
        <v>399</v>
      </c>
      <c r="E142" s="127" t="s">
        <v>815</v>
      </c>
      <c r="F142" s="128" t="s">
        <v>816</v>
      </c>
      <c r="G142" s="129" t="s">
        <v>401</v>
      </c>
      <c r="H142" s="130">
        <v>2</v>
      </c>
      <c r="I142" s="131"/>
      <c r="J142" s="132">
        <f t="shared" si="10"/>
        <v>0</v>
      </c>
      <c r="K142" s="128" t="s">
        <v>289</v>
      </c>
      <c r="L142" s="332"/>
      <c r="M142" s="333" t="s">
        <v>289</v>
      </c>
      <c r="N142" s="133" t="s">
        <v>309</v>
      </c>
      <c r="O142" s="255"/>
      <c r="P142" s="134">
        <f t="shared" si="11"/>
        <v>0</v>
      </c>
      <c r="Q142" s="134">
        <v>0</v>
      </c>
      <c r="R142" s="134">
        <f t="shared" si="12"/>
        <v>0</v>
      </c>
      <c r="S142" s="134">
        <v>0</v>
      </c>
      <c r="T142" s="135">
        <f t="shared" si="13"/>
        <v>0</v>
      </c>
      <c r="AR142" s="306" t="s">
        <v>486</v>
      </c>
      <c r="AT142" s="306" t="s">
        <v>399</v>
      </c>
      <c r="AU142" s="306" t="s">
        <v>348</v>
      </c>
      <c r="AY142" s="306" t="s">
        <v>396</v>
      </c>
      <c r="BE142" s="334">
        <f t="shared" si="14"/>
        <v>0</v>
      </c>
      <c r="BF142" s="334">
        <f t="shared" si="15"/>
        <v>0</v>
      </c>
      <c r="BG142" s="334">
        <f t="shared" si="16"/>
        <v>0</v>
      </c>
      <c r="BH142" s="334">
        <f t="shared" si="17"/>
        <v>0</v>
      </c>
      <c r="BI142" s="334">
        <f t="shared" si="18"/>
        <v>0</v>
      </c>
      <c r="BJ142" s="306" t="s">
        <v>346</v>
      </c>
      <c r="BK142" s="334">
        <f t="shared" si="19"/>
        <v>0</v>
      </c>
      <c r="BL142" s="306" t="s">
        <v>435</v>
      </c>
      <c r="BM142" s="306" t="s">
        <v>817</v>
      </c>
    </row>
    <row r="143" spans="2:65" s="253" customFormat="1" ht="22.5" customHeight="1">
      <c r="B143" s="15"/>
      <c r="C143" s="126" t="s">
        <v>538</v>
      </c>
      <c r="D143" s="126" t="s">
        <v>399</v>
      </c>
      <c r="E143" s="127" t="s">
        <v>818</v>
      </c>
      <c r="F143" s="128" t="s">
        <v>819</v>
      </c>
      <c r="G143" s="129" t="s">
        <v>401</v>
      </c>
      <c r="H143" s="130">
        <v>10</v>
      </c>
      <c r="I143" s="131"/>
      <c r="J143" s="132">
        <f t="shared" si="10"/>
        <v>0</v>
      </c>
      <c r="K143" s="128" t="s">
        <v>289</v>
      </c>
      <c r="L143" s="332"/>
      <c r="M143" s="333" t="s">
        <v>289</v>
      </c>
      <c r="N143" s="133" t="s">
        <v>309</v>
      </c>
      <c r="O143" s="255"/>
      <c r="P143" s="134">
        <f t="shared" si="11"/>
        <v>0</v>
      </c>
      <c r="Q143" s="134">
        <v>0</v>
      </c>
      <c r="R143" s="134">
        <f t="shared" si="12"/>
        <v>0</v>
      </c>
      <c r="S143" s="134">
        <v>0</v>
      </c>
      <c r="T143" s="135">
        <f t="shared" si="13"/>
        <v>0</v>
      </c>
      <c r="AR143" s="306" t="s">
        <v>486</v>
      </c>
      <c r="AT143" s="306" t="s">
        <v>399</v>
      </c>
      <c r="AU143" s="306" t="s">
        <v>348</v>
      </c>
      <c r="AY143" s="306" t="s">
        <v>396</v>
      </c>
      <c r="BE143" s="334">
        <f t="shared" si="14"/>
        <v>0</v>
      </c>
      <c r="BF143" s="334">
        <f t="shared" si="15"/>
        <v>0</v>
      </c>
      <c r="BG143" s="334">
        <f t="shared" si="16"/>
        <v>0</v>
      </c>
      <c r="BH143" s="334">
        <f t="shared" si="17"/>
        <v>0</v>
      </c>
      <c r="BI143" s="334">
        <f t="shared" si="18"/>
        <v>0</v>
      </c>
      <c r="BJ143" s="306" t="s">
        <v>346</v>
      </c>
      <c r="BK143" s="334">
        <f t="shared" si="19"/>
        <v>0</v>
      </c>
      <c r="BL143" s="306" t="s">
        <v>435</v>
      </c>
      <c r="BM143" s="306" t="s">
        <v>820</v>
      </c>
    </row>
    <row r="144" spans="2:65" s="253" customFormat="1" ht="22.5" customHeight="1">
      <c r="B144" s="15"/>
      <c r="C144" s="126" t="s">
        <v>540</v>
      </c>
      <c r="D144" s="126" t="s">
        <v>399</v>
      </c>
      <c r="E144" s="127" t="s">
        <v>821</v>
      </c>
      <c r="F144" s="128" t="s">
        <v>822</v>
      </c>
      <c r="G144" s="129" t="s">
        <v>401</v>
      </c>
      <c r="H144" s="130">
        <v>10</v>
      </c>
      <c r="I144" s="131"/>
      <c r="J144" s="132">
        <f t="shared" si="10"/>
        <v>0</v>
      </c>
      <c r="K144" s="128" t="s">
        <v>289</v>
      </c>
      <c r="L144" s="332"/>
      <c r="M144" s="333" t="s">
        <v>289</v>
      </c>
      <c r="N144" s="133" t="s">
        <v>309</v>
      </c>
      <c r="O144" s="255"/>
      <c r="P144" s="134">
        <f t="shared" si="11"/>
        <v>0</v>
      </c>
      <c r="Q144" s="134">
        <v>0</v>
      </c>
      <c r="R144" s="134">
        <f t="shared" si="12"/>
        <v>0</v>
      </c>
      <c r="S144" s="134">
        <v>0</v>
      </c>
      <c r="T144" s="135">
        <f t="shared" si="13"/>
        <v>0</v>
      </c>
      <c r="AR144" s="306" t="s">
        <v>486</v>
      </c>
      <c r="AT144" s="306" t="s">
        <v>399</v>
      </c>
      <c r="AU144" s="306" t="s">
        <v>348</v>
      </c>
      <c r="AY144" s="306" t="s">
        <v>396</v>
      </c>
      <c r="BE144" s="334">
        <f t="shared" si="14"/>
        <v>0</v>
      </c>
      <c r="BF144" s="334">
        <f t="shared" si="15"/>
        <v>0</v>
      </c>
      <c r="BG144" s="334">
        <f t="shared" si="16"/>
        <v>0</v>
      </c>
      <c r="BH144" s="334">
        <f t="shared" si="17"/>
        <v>0</v>
      </c>
      <c r="BI144" s="334">
        <f t="shared" si="18"/>
        <v>0</v>
      </c>
      <c r="BJ144" s="306" t="s">
        <v>346</v>
      </c>
      <c r="BK144" s="334">
        <f t="shared" si="19"/>
        <v>0</v>
      </c>
      <c r="BL144" s="306" t="s">
        <v>435</v>
      </c>
      <c r="BM144" s="306" t="s">
        <v>823</v>
      </c>
    </row>
    <row r="145" spans="2:65" s="253" customFormat="1" ht="22.5" customHeight="1">
      <c r="B145" s="15"/>
      <c r="C145" s="126" t="s">
        <v>542</v>
      </c>
      <c r="D145" s="126" t="s">
        <v>399</v>
      </c>
      <c r="E145" s="127" t="s">
        <v>824</v>
      </c>
      <c r="F145" s="128" t="s">
        <v>825</v>
      </c>
      <c r="G145" s="129" t="s">
        <v>401</v>
      </c>
      <c r="H145" s="130">
        <v>2</v>
      </c>
      <c r="I145" s="131"/>
      <c r="J145" s="132">
        <f t="shared" si="10"/>
        <v>0</v>
      </c>
      <c r="K145" s="128" t="s">
        <v>289</v>
      </c>
      <c r="L145" s="332"/>
      <c r="M145" s="333" t="s">
        <v>289</v>
      </c>
      <c r="N145" s="133" t="s">
        <v>309</v>
      </c>
      <c r="O145" s="255"/>
      <c r="P145" s="134">
        <f t="shared" si="11"/>
        <v>0</v>
      </c>
      <c r="Q145" s="134">
        <v>0</v>
      </c>
      <c r="R145" s="134">
        <f t="shared" si="12"/>
        <v>0</v>
      </c>
      <c r="S145" s="134">
        <v>0</v>
      </c>
      <c r="T145" s="135">
        <f t="shared" si="13"/>
        <v>0</v>
      </c>
      <c r="AR145" s="306" t="s">
        <v>486</v>
      </c>
      <c r="AT145" s="306" t="s">
        <v>399</v>
      </c>
      <c r="AU145" s="306" t="s">
        <v>348</v>
      </c>
      <c r="AY145" s="306" t="s">
        <v>396</v>
      </c>
      <c r="BE145" s="334">
        <f t="shared" si="14"/>
        <v>0</v>
      </c>
      <c r="BF145" s="334">
        <f t="shared" si="15"/>
        <v>0</v>
      </c>
      <c r="BG145" s="334">
        <f t="shared" si="16"/>
        <v>0</v>
      </c>
      <c r="BH145" s="334">
        <f t="shared" si="17"/>
        <v>0</v>
      </c>
      <c r="BI145" s="334">
        <f t="shared" si="18"/>
        <v>0</v>
      </c>
      <c r="BJ145" s="306" t="s">
        <v>346</v>
      </c>
      <c r="BK145" s="334">
        <f t="shared" si="19"/>
        <v>0</v>
      </c>
      <c r="BL145" s="306" t="s">
        <v>435</v>
      </c>
      <c r="BM145" s="306" t="s">
        <v>826</v>
      </c>
    </row>
    <row r="146" spans="2:65" s="253" customFormat="1" ht="22.5" customHeight="1">
      <c r="B146" s="15"/>
      <c r="C146" s="126" t="s">
        <v>545</v>
      </c>
      <c r="D146" s="126" t="s">
        <v>399</v>
      </c>
      <c r="E146" s="127" t="s">
        <v>827</v>
      </c>
      <c r="F146" s="128" t="s">
        <v>828</v>
      </c>
      <c r="G146" s="129" t="s">
        <v>401</v>
      </c>
      <c r="H146" s="130">
        <v>4</v>
      </c>
      <c r="I146" s="131"/>
      <c r="J146" s="132">
        <f t="shared" si="10"/>
        <v>0</v>
      </c>
      <c r="K146" s="128" t="s">
        <v>289</v>
      </c>
      <c r="L146" s="332"/>
      <c r="M146" s="333" t="s">
        <v>289</v>
      </c>
      <c r="N146" s="133" t="s">
        <v>309</v>
      </c>
      <c r="O146" s="255"/>
      <c r="P146" s="134">
        <f t="shared" si="11"/>
        <v>0</v>
      </c>
      <c r="Q146" s="134">
        <v>0</v>
      </c>
      <c r="R146" s="134">
        <f t="shared" si="12"/>
        <v>0</v>
      </c>
      <c r="S146" s="134">
        <v>0</v>
      </c>
      <c r="T146" s="135">
        <f t="shared" si="13"/>
        <v>0</v>
      </c>
      <c r="AR146" s="306" t="s">
        <v>486</v>
      </c>
      <c r="AT146" s="306" t="s">
        <v>399</v>
      </c>
      <c r="AU146" s="306" t="s">
        <v>348</v>
      </c>
      <c r="AY146" s="306" t="s">
        <v>396</v>
      </c>
      <c r="BE146" s="334">
        <f t="shared" si="14"/>
        <v>0</v>
      </c>
      <c r="BF146" s="334">
        <f t="shared" si="15"/>
        <v>0</v>
      </c>
      <c r="BG146" s="334">
        <f t="shared" si="16"/>
        <v>0</v>
      </c>
      <c r="BH146" s="334">
        <f t="shared" si="17"/>
        <v>0</v>
      </c>
      <c r="BI146" s="334">
        <f t="shared" si="18"/>
        <v>0</v>
      </c>
      <c r="BJ146" s="306" t="s">
        <v>346</v>
      </c>
      <c r="BK146" s="334">
        <f t="shared" si="19"/>
        <v>0</v>
      </c>
      <c r="BL146" s="306" t="s">
        <v>435</v>
      </c>
      <c r="BM146" s="306" t="s">
        <v>829</v>
      </c>
    </row>
    <row r="147" spans="2:65" s="253" customFormat="1" ht="22.5" customHeight="1">
      <c r="B147" s="15"/>
      <c r="C147" s="126" t="s">
        <v>549</v>
      </c>
      <c r="D147" s="126" t="s">
        <v>399</v>
      </c>
      <c r="E147" s="127" t="s">
        <v>830</v>
      </c>
      <c r="F147" s="128" t="s">
        <v>831</v>
      </c>
      <c r="G147" s="129" t="s">
        <v>832</v>
      </c>
      <c r="H147" s="130">
        <v>1</v>
      </c>
      <c r="I147" s="131"/>
      <c r="J147" s="132">
        <f t="shared" si="10"/>
        <v>0</v>
      </c>
      <c r="K147" s="128" t="s">
        <v>289</v>
      </c>
      <c r="L147" s="332"/>
      <c r="M147" s="333" t="s">
        <v>289</v>
      </c>
      <c r="N147" s="133" t="s">
        <v>309</v>
      </c>
      <c r="O147" s="255"/>
      <c r="P147" s="134">
        <f t="shared" si="11"/>
        <v>0</v>
      </c>
      <c r="Q147" s="134">
        <v>0</v>
      </c>
      <c r="R147" s="134">
        <f t="shared" si="12"/>
        <v>0</v>
      </c>
      <c r="S147" s="134">
        <v>0</v>
      </c>
      <c r="T147" s="135">
        <f t="shared" si="13"/>
        <v>0</v>
      </c>
      <c r="AR147" s="306" t="s">
        <v>486</v>
      </c>
      <c r="AT147" s="306" t="s">
        <v>399</v>
      </c>
      <c r="AU147" s="306" t="s">
        <v>348</v>
      </c>
      <c r="AY147" s="306" t="s">
        <v>396</v>
      </c>
      <c r="BE147" s="334">
        <f t="shared" si="14"/>
        <v>0</v>
      </c>
      <c r="BF147" s="334">
        <f t="shared" si="15"/>
        <v>0</v>
      </c>
      <c r="BG147" s="334">
        <f t="shared" si="16"/>
        <v>0</v>
      </c>
      <c r="BH147" s="334">
        <f t="shared" si="17"/>
        <v>0</v>
      </c>
      <c r="BI147" s="334">
        <f t="shared" si="18"/>
        <v>0</v>
      </c>
      <c r="BJ147" s="306" t="s">
        <v>346</v>
      </c>
      <c r="BK147" s="334">
        <f t="shared" si="19"/>
        <v>0</v>
      </c>
      <c r="BL147" s="306" t="s">
        <v>435</v>
      </c>
      <c r="BM147" s="306" t="s">
        <v>833</v>
      </c>
    </row>
    <row r="148" spans="2:65" s="253" customFormat="1" ht="22.5" customHeight="1">
      <c r="B148" s="15"/>
      <c r="C148" s="126" t="s">
        <v>552</v>
      </c>
      <c r="D148" s="126" t="s">
        <v>399</v>
      </c>
      <c r="E148" s="127" t="s">
        <v>834</v>
      </c>
      <c r="F148" s="128" t="s">
        <v>835</v>
      </c>
      <c r="G148" s="129" t="s">
        <v>832</v>
      </c>
      <c r="H148" s="130">
        <v>1</v>
      </c>
      <c r="I148" s="131"/>
      <c r="J148" s="132">
        <f t="shared" si="10"/>
        <v>0</v>
      </c>
      <c r="K148" s="128" t="s">
        <v>289</v>
      </c>
      <c r="L148" s="332"/>
      <c r="M148" s="333" t="s">
        <v>289</v>
      </c>
      <c r="N148" s="133" t="s">
        <v>309</v>
      </c>
      <c r="O148" s="255"/>
      <c r="P148" s="134">
        <f t="shared" si="11"/>
        <v>0</v>
      </c>
      <c r="Q148" s="134">
        <v>0</v>
      </c>
      <c r="R148" s="134">
        <f t="shared" si="12"/>
        <v>0</v>
      </c>
      <c r="S148" s="134">
        <v>0</v>
      </c>
      <c r="T148" s="135">
        <f t="shared" si="13"/>
        <v>0</v>
      </c>
      <c r="AR148" s="306" t="s">
        <v>486</v>
      </c>
      <c r="AT148" s="306" t="s">
        <v>399</v>
      </c>
      <c r="AU148" s="306" t="s">
        <v>348</v>
      </c>
      <c r="AY148" s="306" t="s">
        <v>396</v>
      </c>
      <c r="BE148" s="334">
        <f t="shared" si="14"/>
        <v>0</v>
      </c>
      <c r="BF148" s="334">
        <f t="shared" si="15"/>
        <v>0</v>
      </c>
      <c r="BG148" s="334">
        <f t="shared" si="16"/>
        <v>0</v>
      </c>
      <c r="BH148" s="334">
        <f t="shared" si="17"/>
        <v>0</v>
      </c>
      <c r="BI148" s="334">
        <f t="shared" si="18"/>
        <v>0</v>
      </c>
      <c r="BJ148" s="306" t="s">
        <v>346</v>
      </c>
      <c r="BK148" s="334">
        <f t="shared" si="19"/>
        <v>0</v>
      </c>
      <c r="BL148" s="306" t="s">
        <v>435</v>
      </c>
      <c r="BM148" s="306" t="s">
        <v>836</v>
      </c>
    </row>
    <row r="149" spans="2:65" s="253" customFormat="1" ht="31.5" customHeight="1">
      <c r="B149" s="15"/>
      <c r="C149" s="126" t="s">
        <v>554</v>
      </c>
      <c r="D149" s="126" t="s">
        <v>399</v>
      </c>
      <c r="E149" s="127" t="s">
        <v>837</v>
      </c>
      <c r="F149" s="128" t="s">
        <v>838</v>
      </c>
      <c r="G149" s="129" t="s">
        <v>714</v>
      </c>
      <c r="H149" s="130">
        <v>35</v>
      </c>
      <c r="I149" s="131"/>
      <c r="J149" s="132">
        <f t="shared" si="10"/>
        <v>0</v>
      </c>
      <c r="K149" s="128" t="s">
        <v>289</v>
      </c>
      <c r="L149" s="332"/>
      <c r="M149" s="333" t="s">
        <v>289</v>
      </c>
      <c r="N149" s="133" t="s">
        <v>309</v>
      </c>
      <c r="O149" s="255"/>
      <c r="P149" s="134">
        <f t="shared" si="11"/>
        <v>0</v>
      </c>
      <c r="Q149" s="134">
        <v>0</v>
      </c>
      <c r="R149" s="134">
        <f t="shared" si="12"/>
        <v>0</v>
      </c>
      <c r="S149" s="134">
        <v>0</v>
      </c>
      <c r="T149" s="135">
        <f t="shared" si="13"/>
        <v>0</v>
      </c>
      <c r="AR149" s="306" t="s">
        <v>486</v>
      </c>
      <c r="AT149" s="306" t="s">
        <v>399</v>
      </c>
      <c r="AU149" s="306" t="s">
        <v>348</v>
      </c>
      <c r="AY149" s="306" t="s">
        <v>396</v>
      </c>
      <c r="BE149" s="334">
        <f t="shared" si="14"/>
        <v>0</v>
      </c>
      <c r="BF149" s="334">
        <f t="shared" si="15"/>
        <v>0</v>
      </c>
      <c r="BG149" s="334">
        <f t="shared" si="16"/>
        <v>0</v>
      </c>
      <c r="BH149" s="334">
        <f t="shared" si="17"/>
        <v>0</v>
      </c>
      <c r="BI149" s="334">
        <f t="shared" si="18"/>
        <v>0</v>
      </c>
      <c r="BJ149" s="306" t="s">
        <v>346</v>
      </c>
      <c r="BK149" s="334">
        <f t="shared" si="19"/>
        <v>0</v>
      </c>
      <c r="BL149" s="306" t="s">
        <v>435</v>
      </c>
      <c r="BM149" s="306" t="s">
        <v>839</v>
      </c>
    </row>
    <row r="150" spans="2:65" s="253" customFormat="1" ht="31.5" customHeight="1">
      <c r="B150" s="15"/>
      <c r="C150" s="126" t="s">
        <v>557</v>
      </c>
      <c r="D150" s="126" t="s">
        <v>399</v>
      </c>
      <c r="E150" s="127" t="s">
        <v>840</v>
      </c>
      <c r="F150" s="128" t="s">
        <v>838</v>
      </c>
      <c r="G150" s="129" t="s">
        <v>714</v>
      </c>
      <c r="H150" s="130">
        <v>7</v>
      </c>
      <c r="I150" s="131"/>
      <c r="J150" s="132">
        <f t="shared" si="10"/>
        <v>0</v>
      </c>
      <c r="K150" s="128" t="s">
        <v>289</v>
      </c>
      <c r="L150" s="332"/>
      <c r="M150" s="333" t="s">
        <v>289</v>
      </c>
      <c r="N150" s="133" t="s">
        <v>309</v>
      </c>
      <c r="O150" s="255"/>
      <c r="P150" s="134">
        <f t="shared" si="11"/>
        <v>0</v>
      </c>
      <c r="Q150" s="134">
        <v>0</v>
      </c>
      <c r="R150" s="134">
        <f t="shared" si="12"/>
        <v>0</v>
      </c>
      <c r="S150" s="134">
        <v>0</v>
      </c>
      <c r="T150" s="135">
        <f t="shared" si="13"/>
        <v>0</v>
      </c>
      <c r="AR150" s="306" t="s">
        <v>486</v>
      </c>
      <c r="AT150" s="306" t="s">
        <v>399</v>
      </c>
      <c r="AU150" s="306" t="s">
        <v>348</v>
      </c>
      <c r="AY150" s="306" t="s">
        <v>396</v>
      </c>
      <c r="BE150" s="334">
        <f t="shared" si="14"/>
        <v>0</v>
      </c>
      <c r="BF150" s="334">
        <f t="shared" si="15"/>
        <v>0</v>
      </c>
      <c r="BG150" s="334">
        <f t="shared" si="16"/>
        <v>0</v>
      </c>
      <c r="BH150" s="334">
        <f t="shared" si="17"/>
        <v>0</v>
      </c>
      <c r="BI150" s="334">
        <f t="shared" si="18"/>
        <v>0</v>
      </c>
      <c r="BJ150" s="306" t="s">
        <v>346</v>
      </c>
      <c r="BK150" s="334">
        <f t="shared" si="19"/>
        <v>0</v>
      </c>
      <c r="BL150" s="306" t="s">
        <v>435</v>
      </c>
      <c r="BM150" s="306" t="s">
        <v>841</v>
      </c>
    </row>
    <row r="151" spans="2:65" s="253" customFormat="1" ht="31.5" customHeight="1">
      <c r="B151" s="15"/>
      <c r="C151" s="126" t="s">
        <v>560</v>
      </c>
      <c r="D151" s="126" t="s">
        <v>399</v>
      </c>
      <c r="E151" s="127" t="s">
        <v>842</v>
      </c>
      <c r="F151" s="128" t="s">
        <v>843</v>
      </c>
      <c r="G151" s="129" t="s">
        <v>714</v>
      </c>
      <c r="H151" s="130">
        <v>42</v>
      </c>
      <c r="I151" s="131"/>
      <c r="J151" s="132">
        <f t="shared" si="10"/>
        <v>0</v>
      </c>
      <c r="K151" s="128" t="s">
        <v>289</v>
      </c>
      <c r="L151" s="332"/>
      <c r="M151" s="333" t="s">
        <v>289</v>
      </c>
      <c r="N151" s="133" t="s">
        <v>309</v>
      </c>
      <c r="O151" s="255"/>
      <c r="P151" s="134">
        <f t="shared" si="11"/>
        <v>0</v>
      </c>
      <c r="Q151" s="134">
        <v>0</v>
      </c>
      <c r="R151" s="134">
        <f t="shared" si="12"/>
        <v>0</v>
      </c>
      <c r="S151" s="134">
        <v>0</v>
      </c>
      <c r="T151" s="135">
        <f t="shared" si="13"/>
        <v>0</v>
      </c>
      <c r="AR151" s="306" t="s">
        <v>486</v>
      </c>
      <c r="AT151" s="306" t="s">
        <v>399</v>
      </c>
      <c r="AU151" s="306" t="s">
        <v>348</v>
      </c>
      <c r="AY151" s="306" t="s">
        <v>396</v>
      </c>
      <c r="BE151" s="334">
        <f t="shared" si="14"/>
        <v>0</v>
      </c>
      <c r="BF151" s="334">
        <f t="shared" si="15"/>
        <v>0</v>
      </c>
      <c r="BG151" s="334">
        <f t="shared" si="16"/>
        <v>0</v>
      </c>
      <c r="BH151" s="334">
        <f t="shared" si="17"/>
        <v>0</v>
      </c>
      <c r="BI151" s="334">
        <f t="shared" si="18"/>
        <v>0</v>
      </c>
      <c r="BJ151" s="306" t="s">
        <v>346</v>
      </c>
      <c r="BK151" s="334">
        <f t="shared" si="19"/>
        <v>0</v>
      </c>
      <c r="BL151" s="306" t="s">
        <v>435</v>
      </c>
      <c r="BM151" s="306" t="s">
        <v>844</v>
      </c>
    </row>
    <row r="152" spans="2:65" s="253" customFormat="1" ht="31.5" customHeight="1">
      <c r="B152" s="15"/>
      <c r="C152" s="126" t="s">
        <v>564</v>
      </c>
      <c r="D152" s="126" t="s">
        <v>399</v>
      </c>
      <c r="E152" s="127" t="s">
        <v>845</v>
      </c>
      <c r="F152" s="128" t="s">
        <v>843</v>
      </c>
      <c r="G152" s="129" t="s">
        <v>714</v>
      </c>
      <c r="H152" s="130">
        <v>121</v>
      </c>
      <c r="I152" s="131"/>
      <c r="J152" s="132">
        <f t="shared" si="10"/>
        <v>0</v>
      </c>
      <c r="K152" s="128" t="s">
        <v>289</v>
      </c>
      <c r="L152" s="332"/>
      <c r="M152" s="333" t="s">
        <v>289</v>
      </c>
      <c r="N152" s="133" t="s">
        <v>309</v>
      </c>
      <c r="O152" s="255"/>
      <c r="P152" s="134">
        <f t="shared" si="11"/>
        <v>0</v>
      </c>
      <c r="Q152" s="134">
        <v>0</v>
      </c>
      <c r="R152" s="134">
        <f t="shared" si="12"/>
        <v>0</v>
      </c>
      <c r="S152" s="134">
        <v>0</v>
      </c>
      <c r="T152" s="135">
        <f t="shared" si="13"/>
        <v>0</v>
      </c>
      <c r="AR152" s="306" t="s">
        <v>486</v>
      </c>
      <c r="AT152" s="306" t="s">
        <v>399</v>
      </c>
      <c r="AU152" s="306" t="s">
        <v>348</v>
      </c>
      <c r="AY152" s="306" t="s">
        <v>396</v>
      </c>
      <c r="BE152" s="334">
        <f t="shared" si="14"/>
        <v>0</v>
      </c>
      <c r="BF152" s="334">
        <f t="shared" si="15"/>
        <v>0</v>
      </c>
      <c r="BG152" s="334">
        <f t="shared" si="16"/>
        <v>0</v>
      </c>
      <c r="BH152" s="334">
        <f t="shared" si="17"/>
        <v>0</v>
      </c>
      <c r="BI152" s="334">
        <f t="shared" si="18"/>
        <v>0</v>
      </c>
      <c r="BJ152" s="306" t="s">
        <v>346</v>
      </c>
      <c r="BK152" s="334">
        <f t="shared" si="19"/>
        <v>0</v>
      </c>
      <c r="BL152" s="306" t="s">
        <v>435</v>
      </c>
      <c r="BM152" s="306" t="s">
        <v>846</v>
      </c>
    </row>
    <row r="153" spans="2:65" s="253" customFormat="1" ht="22.5" customHeight="1">
      <c r="B153" s="15"/>
      <c r="C153" s="126" t="s">
        <v>568</v>
      </c>
      <c r="D153" s="126" t="s">
        <v>399</v>
      </c>
      <c r="E153" s="127" t="s">
        <v>847</v>
      </c>
      <c r="F153" s="128" t="s">
        <v>848</v>
      </c>
      <c r="G153" s="129" t="s">
        <v>849</v>
      </c>
      <c r="H153" s="130">
        <v>35</v>
      </c>
      <c r="I153" s="131"/>
      <c r="J153" s="132">
        <f t="shared" si="10"/>
        <v>0</v>
      </c>
      <c r="K153" s="128" t="s">
        <v>289</v>
      </c>
      <c r="L153" s="332"/>
      <c r="M153" s="333" t="s">
        <v>289</v>
      </c>
      <c r="N153" s="133" t="s">
        <v>309</v>
      </c>
      <c r="O153" s="255"/>
      <c r="P153" s="134">
        <f t="shared" si="11"/>
        <v>0</v>
      </c>
      <c r="Q153" s="134">
        <v>0</v>
      </c>
      <c r="R153" s="134">
        <f t="shared" si="12"/>
        <v>0</v>
      </c>
      <c r="S153" s="134">
        <v>0</v>
      </c>
      <c r="T153" s="135">
        <f t="shared" si="13"/>
        <v>0</v>
      </c>
      <c r="AR153" s="306" t="s">
        <v>486</v>
      </c>
      <c r="AT153" s="306" t="s">
        <v>399</v>
      </c>
      <c r="AU153" s="306" t="s">
        <v>348</v>
      </c>
      <c r="AY153" s="306" t="s">
        <v>396</v>
      </c>
      <c r="BE153" s="334">
        <f t="shared" si="14"/>
        <v>0</v>
      </c>
      <c r="BF153" s="334">
        <f t="shared" si="15"/>
        <v>0</v>
      </c>
      <c r="BG153" s="334">
        <f t="shared" si="16"/>
        <v>0</v>
      </c>
      <c r="BH153" s="334">
        <f t="shared" si="17"/>
        <v>0</v>
      </c>
      <c r="BI153" s="334">
        <f t="shared" si="18"/>
        <v>0</v>
      </c>
      <c r="BJ153" s="306" t="s">
        <v>346</v>
      </c>
      <c r="BK153" s="334">
        <f t="shared" si="19"/>
        <v>0</v>
      </c>
      <c r="BL153" s="306" t="s">
        <v>435</v>
      </c>
      <c r="BM153" s="306" t="s">
        <v>850</v>
      </c>
    </row>
    <row r="154" spans="2:65" s="253" customFormat="1" ht="22.5" customHeight="1">
      <c r="B154" s="15"/>
      <c r="C154" s="126" t="s">
        <v>570</v>
      </c>
      <c r="D154" s="126" t="s">
        <v>399</v>
      </c>
      <c r="E154" s="127" t="s">
        <v>851</v>
      </c>
      <c r="F154" s="128" t="s">
        <v>852</v>
      </c>
      <c r="G154" s="129" t="s">
        <v>849</v>
      </c>
      <c r="H154" s="130">
        <v>70</v>
      </c>
      <c r="I154" s="131"/>
      <c r="J154" s="132">
        <f t="shared" si="10"/>
        <v>0</v>
      </c>
      <c r="K154" s="128" t="s">
        <v>289</v>
      </c>
      <c r="L154" s="332"/>
      <c r="M154" s="333" t="s">
        <v>289</v>
      </c>
      <c r="N154" s="133" t="s">
        <v>309</v>
      </c>
      <c r="O154" s="255"/>
      <c r="P154" s="134">
        <f t="shared" si="11"/>
        <v>0</v>
      </c>
      <c r="Q154" s="134">
        <v>0</v>
      </c>
      <c r="R154" s="134">
        <f t="shared" si="12"/>
        <v>0</v>
      </c>
      <c r="S154" s="134">
        <v>0</v>
      </c>
      <c r="T154" s="135">
        <f t="shared" si="13"/>
        <v>0</v>
      </c>
      <c r="AR154" s="306" t="s">
        <v>486</v>
      </c>
      <c r="AT154" s="306" t="s">
        <v>399</v>
      </c>
      <c r="AU154" s="306" t="s">
        <v>348</v>
      </c>
      <c r="AY154" s="306" t="s">
        <v>396</v>
      </c>
      <c r="BE154" s="334">
        <f t="shared" si="14"/>
        <v>0</v>
      </c>
      <c r="BF154" s="334">
        <f t="shared" si="15"/>
        <v>0</v>
      </c>
      <c r="BG154" s="334">
        <f t="shared" si="16"/>
        <v>0</v>
      </c>
      <c r="BH154" s="334">
        <f t="shared" si="17"/>
        <v>0</v>
      </c>
      <c r="BI154" s="334">
        <f t="shared" si="18"/>
        <v>0</v>
      </c>
      <c r="BJ154" s="306" t="s">
        <v>346</v>
      </c>
      <c r="BK154" s="334">
        <f t="shared" si="19"/>
        <v>0</v>
      </c>
      <c r="BL154" s="306" t="s">
        <v>435</v>
      </c>
      <c r="BM154" s="306" t="s">
        <v>853</v>
      </c>
    </row>
    <row r="155" spans="2:65" s="253" customFormat="1" ht="22.5" customHeight="1">
      <c r="B155" s="15"/>
      <c r="C155" s="126" t="s">
        <v>572</v>
      </c>
      <c r="D155" s="126" t="s">
        <v>399</v>
      </c>
      <c r="E155" s="127" t="s">
        <v>854</v>
      </c>
      <c r="F155" s="128" t="s">
        <v>855</v>
      </c>
      <c r="G155" s="129" t="s">
        <v>714</v>
      </c>
      <c r="H155" s="130">
        <v>82</v>
      </c>
      <c r="I155" s="131"/>
      <c r="J155" s="132">
        <f t="shared" si="10"/>
        <v>0</v>
      </c>
      <c r="K155" s="128" t="s">
        <v>289</v>
      </c>
      <c r="L155" s="332"/>
      <c r="M155" s="333" t="s">
        <v>289</v>
      </c>
      <c r="N155" s="133" t="s">
        <v>309</v>
      </c>
      <c r="O155" s="255"/>
      <c r="P155" s="134">
        <f t="shared" si="11"/>
        <v>0</v>
      </c>
      <c r="Q155" s="134">
        <v>0</v>
      </c>
      <c r="R155" s="134">
        <f t="shared" si="12"/>
        <v>0</v>
      </c>
      <c r="S155" s="134">
        <v>0</v>
      </c>
      <c r="T155" s="135">
        <f t="shared" si="13"/>
        <v>0</v>
      </c>
      <c r="AR155" s="306" t="s">
        <v>486</v>
      </c>
      <c r="AT155" s="306" t="s">
        <v>399</v>
      </c>
      <c r="AU155" s="306" t="s">
        <v>348</v>
      </c>
      <c r="AY155" s="306" t="s">
        <v>396</v>
      </c>
      <c r="BE155" s="334">
        <f t="shared" si="14"/>
        <v>0</v>
      </c>
      <c r="BF155" s="334">
        <f t="shared" si="15"/>
        <v>0</v>
      </c>
      <c r="BG155" s="334">
        <f t="shared" si="16"/>
        <v>0</v>
      </c>
      <c r="BH155" s="334">
        <f t="shared" si="17"/>
        <v>0</v>
      </c>
      <c r="BI155" s="334">
        <f t="shared" si="18"/>
        <v>0</v>
      </c>
      <c r="BJ155" s="306" t="s">
        <v>346</v>
      </c>
      <c r="BK155" s="334">
        <f t="shared" si="19"/>
        <v>0</v>
      </c>
      <c r="BL155" s="306" t="s">
        <v>435</v>
      </c>
      <c r="BM155" s="306" t="s">
        <v>856</v>
      </c>
    </row>
    <row r="156" spans="2:65" s="253" customFormat="1" ht="22.5" customHeight="1">
      <c r="B156" s="15"/>
      <c r="C156" s="126" t="s">
        <v>574</v>
      </c>
      <c r="D156" s="126" t="s">
        <v>399</v>
      </c>
      <c r="E156" s="127" t="s">
        <v>857</v>
      </c>
      <c r="F156" s="128" t="s">
        <v>858</v>
      </c>
      <c r="G156" s="129" t="s">
        <v>714</v>
      </c>
      <c r="H156" s="130">
        <v>80</v>
      </c>
      <c r="I156" s="131"/>
      <c r="J156" s="132">
        <f t="shared" si="10"/>
        <v>0</v>
      </c>
      <c r="K156" s="128" t="s">
        <v>289</v>
      </c>
      <c r="L156" s="332"/>
      <c r="M156" s="333" t="s">
        <v>289</v>
      </c>
      <c r="N156" s="133" t="s">
        <v>309</v>
      </c>
      <c r="O156" s="255"/>
      <c r="P156" s="134">
        <f t="shared" si="11"/>
        <v>0</v>
      </c>
      <c r="Q156" s="134">
        <v>0</v>
      </c>
      <c r="R156" s="134">
        <f t="shared" si="12"/>
        <v>0</v>
      </c>
      <c r="S156" s="134">
        <v>0</v>
      </c>
      <c r="T156" s="135">
        <f t="shared" si="13"/>
        <v>0</v>
      </c>
      <c r="AR156" s="306" t="s">
        <v>486</v>
      </c>
      <c r="AT156" s="306" t="s">
        <v>399</v>
      </c>
      <c r="AU156" s="306" t="s">
        <v>348</v>
      </c>
      <c r="AY156" s="306" t="s">
        <v>396</v>
      </c>
      <c r="BE156" s="334">
        <f t="shared" si="14"/>
        <v>0</v>
      </c>
      <c r="BF156" s="334">
        <f t="shared" si="15"/>
        <v>0</v>
      </c>
      <c r="BG156" s="334">
        <f t="shared" si="16"/>
        <v>0</v>
      </c>
      <c r="BH156" s="334">
        <f t="shared" si="17"/>
        <v>0</v>
      </c>
      <c r="BI156" s="334">
        <f t="shared" si="18"/>
        <v>0</v>
      </c>
      <c r="BJ156" s="306" t="s">
        <v>346</v>
      </c>
      <c r="BK156" s="334">
        <f t="shared" si="19"/>
        <v>0</v>
      </c>
      <c r="BL156" s="306" t="s">
        <v>435</v>
      </c>
      <c r="BM156" s="306" t="s">
        <v>859</v>
      </c>
    </row>
    <row r="157" spans="2:65" s="253" customFormat="1" ht="22.5" customHeight="1">
      <c r="B157" s="15"/>
      <c r="C157" s="126" t="s">
        <v>576</v>
      </c>
      <c r="D157" s="126" t="s">
        <v>399</v>
      </c>
      <c r="E157" s="127" t="s">
        <v>860</v>
      </c>
      <c r="F157" s="128" t="s">
        <v>861</v>
      </c>
      <c r="G157" s="129" t="s">
        <v>714</v>
      </c>
      <c r="H157" s="130">
        <v>35</v>
      </c>
      <c r="I157" s="131"/>
      <c r="J157" s="132">
        <f t="shared" si="10"/>
        <v>0</v>
      </c>
      <c r="K157" s="128" t="s">
        <v>289</v>
      </c>
      <c r="L157" s="332"/>
      <c r="M157" s="333" t="s">
        <v>289</v>
      </c>
      <c r="N157" s="133" t="s">
        <v>309</v>
      </c>
      <c r="O157" s="255"/>
      <c r="P157" s="134">
        <f t="shared" si="11"/>
        <v>0</v>
      </c>
      <c r="Q157" s="134">
        <v>0</v>
      </c>
      <c r="R157" s="134">
        <f t="shared" si="12"/>
        <v>0</v>
      </c>
      <c r="S157" s="134">
        <v>0</v>
      </c>
      <c r="T157" s="135">
        <f t="shared" si="13"/>
        <v>0</v>
      </c>
      <c r="AR157" s="306" t="s">
        <v>486</v>
      </c>
      <c r="AT157" s="306" t="s">
        <v>399</v>
      </c>
      <c r="AU157" s="306" t="s">
        <v>348</v>
      </c>
      <c r="AY157" s="306" t="s">
        <v>396</v>
      </c>
      <c r="BE157" s="334">
        <f t="shared" si="14"/>
        <v>0</v>
      </c>
      <c r="BF157" s="334">
        <f t="shared" si="15"/>
        <v>0</v>
      </c>
      <c r="BG157" s="334">
        <f t="shared" si="16"/>
        <v>0</v>
      </c>
      <c r="BH157" s="334">
        <f t="shared" si="17"/>
        <v>0</v>
      </c>
      <c r="BI157" s="334">
        <f t="shared" si="18"/>
        <v>0</v>
      </c>
      <c r="BJ157" s="306" t="s">
        <v>346</v>
      </c>
      <c r="BK157" s="334">
        <f t="shared" si="19"/>
        <v>0</v>
      </c>
      <c r="BL157" s="306" t="s">
        <v>435</v>
      </c>
      <c r="BM157" s="306" t="s">
        <v>862</v>
      </c>
    </row>
    <row r="158" spans="2:65" s="253" customFormat="1" ht="22.5" customHeight="1">
      <c r="B158" s="15"/>
      <c r="C158" s="126" t="s">
        <v>578</v>
      </c>
      <c r="D158" s="126" t="s">
        <v>399</v>
      </c>
      <c r="E158" s="127" t="s">
        <v>863</v>
      </c>
      <c r="F158" s="128" t="s">
        <v>473</v>
      </c>
      <c r="G158" s="129" t="s">
        <v>457</v>
      </c>
      <c r="H158" s="130">
        <v>120</v>
      </c>
      <c r="I158" s="131"/>
      <c r="J158" s="132">
        <f t="shared" si="10"/>
        <v>0</v>
      </c>
      <c r="K158" s="128" t="s">
        <v>289</v>
      </c>
      <c r="L158" s="332"/>
      <c r="M158" s="333" t="s">
        <v>289</v>
      </c>
      <c r="N158" s="133" t="s">
        <v>309</v>
      </c>
      <c r="O158" s="255"/>
      <c r="P158" s="134">
        <f t="shared" si="11"/>
        <v>0</v>
      </c>
      <c r="Q158" s="134">
        <v>0</v>
      </c>
      <c r="R158" s="134">
        <f t="shared" si="12"/>
        <v>0</v>
      </c>
      <c r="S158" s="134">
        <v>0</v>
      </c>
      <c r="T158" s="135">
        <f t="shared" si="13"/>
        <v>0</v>
      </c>
      <c r="AR158" s="306" t="s">
        <v>486</v>
      </c>
      <c r="AT158" s="306" t="s">
        <v>399</v>
      </c>
      <c r="AU158" s="306" t="s">
        <v>348</v>
      </c>
      <c r="AY158" s="306" t="s">
        <v>396</v>
      </c>
      <c r="BE158" s="334">
        <f t="shared" si="14"/>
        <v>0</v>
      </c>
      <c r="BF158" s="334">
        <f t="shared" si="15"/>
        <v>0</v>
      </c>
      <c r="BG158" s="334">
        <f t="shared" si="16"/>
        <v>0</v>
      </c>
      <c r="BH158" s="334">
        <f t="shared" si="17"/>
        <v>0</v>
      </c>
      <c r="BI158" s="334">
        <f t="shared" si="18"/>
        <v>0</v>
      </c>
      <c r="BJ158" s="306" t="s">
        <v>346</v>
      </c>
      <c r="BK158" s="334">
        <f t="shared" si="19"/>
        <v>0</v>
      </c>
      <c r="BL158" s="306" t="s">
        <v>435</v>
      </c>
      <c r="BM158" s="306" t="s">
        <v>864</v>
      </c>
    </row>
    <row r="159" spans="2:65" s="253" customFormat="1" ht="22.5" customHeight="1">
      <c r="B159" s="15"/>
      <c r="C159" s="126" t="s">
        <v>582</v>
      </c>
      <c r="D159" s="126" t="s">
        <v>399</v>
      </c>
      <c r="E159" s="127" t="s">
        <v>865</v>
      </c>
      <c r="F159" s="128" t="s">
        <v>866</v>
      </c>
      <c r="G159" s="129" t="s">
        <v>401</v>
      </c>
      <c r="H159" s="130">
        <v>1</v>
      </c>
      <c r="I159" s="131"/>
      <c r="J159" s="132">
        <f t="shared" si="10"/>
        <v>0</v>
      </c>
      <c r="K159" s="128" t="s">
        <v>289</v>
      </c>
      <c r="L159" s="332"/>
      <c r="M159" s="333" t="s">
        <v>289</v>
      </c>
      <c r="N159" s="133" t="s">
        <v>309</v>
      </c>
      <c r="O159" s="255"/>
      <c r="P159" s="134">
        <f t="shared" si="11"/>
        <v>0</v>
      </c>
      <c r="Q159" s="134">
        <v>0</v>
      </c>
      <c r="R159" s="134">
        <f t="shared" si="12"/>
        <v>0</v>
      </c>
      <c r="S159" s="134">
        <v>0</v>
      </c>
      <c r="T159" s="135">
        <f t="shared" si="13"/>
        <v>0</v>
      </c>
      <c r="AR159" s="306" t="s">
        <v>486</v>
      </c>
      <c r="AT159" s="306" t="s">
        <v>399</v>
      </c>
      <c r="AU159" s="306" t="s">
        <v>348</v>
      </c>
      <c r="AY159" s="306" t="s">
        <v>396</v>
      </c>
      <c r="BE159" s="334">
        <f t="shared" si="14"/>
        <v>0</v>
      </c>
      <c r="BF159" s="334">
        <f t="shared" si="15"/>
        <v>0</v>
      </c>
      <c r="BG159" s="334">
        <f t="shared" si="16"/>
        <v>0</v>
      </c>
      <c r="BH159" s="334">
        <f t="shared" si="17"/>
        <v>0</v>
      </c>
      <c r="BI159" s="334">
        <f t="shared" si="18"/>
        <v>0</v>
      </c>
      <c r="BJ159" s="306" t="s">
        <v>346</v>
      </c>
      <c r="BK159" s="334">
        <f t="shared" si="19"/>
        <v>0</v>
      </c>
      <c r="BL159" s="306" t="s">
        <v>435</v>
      </c>
      <c r="BM159" s="306" t="s">
        <v>867</v>
      </c>
    </row>
    <row r="160" spans="2:65" s="253" customFormat="1" ht="22.5" customHeight="1">
      <c r="B160" s="15"/>
      <c r="C160" s="126" t="s">
        <v>586</v>
      </c>
      <c r="D160" s="126" t="s">
        <v>399</v>
      </c>
      <c r="E160" s="127" t="s">
        <v>868</v>
      </c>
      <c r="F160" s="128" t="s">
        <v>869</v>
      </c>
      <c r="G160" s="129" t="s">
        <v>401</v>
      </c>
      <c r="H160" s="130">
        <v>1</v>
      </c>
      <c r="I160" s="131"/>
      <c r="J160" s="132">
        <f t="shared" si="10"/>
        <v>0</v>
      </c>
      <c r="K160" s="128" t="s">
        <v>289</v>
      </c>
      <c r="L160" s="332"/>
      <c r="M160" s="333" t="s">
        <v>289</v>
      </c>
      <c r="N160" s="133" t="s">
        <v>309</v>
      </c>
      <c r="O160" s="255"/>
      <c r="P160" s="134">
        <f t="shared" si="11"/>
        <v>0</v>
      </c>
      <c r="Q160" s="134">
        <v>0</v>
      </c>
      <c r="R160" s="134">
        <f t="shared" si="12"/>
        <v>0</v>
      </c>
      <c r="S160" s="134">
        <v>0</v>
      </c>
      <c r="T160" s="135">
        <f t="shared" si="13"/>
        <v>0</v>
      </c>
      <c r="AR160" s="306" t="s">
        <v>486</v>
      </c>
      <c r="AT160" s="306" t="s">
        <v>399</v>
      </c>
      <c r="AU160" s="306" t="s">
        <v>348</v>
      </c>
      <c r="AY160" s="306" t="s">
        <v>396</v>
      </c>
      <c r="BE160" s="334">
        <f t="shared" si="14"/>
        <v>0</v>
      </c>
      <c r="BF160" s="334">
        <f t="shared" si="15"/>
        <v>0</v>
      </c>
      <c r="BG160" s="334">
        <f t="shared" si="16"/>
        <v>0</v>
      </c>
      <c r="BH160" s="334">
        <f t="shared" si="17"/>
        <v>0</v>
      </c>
      <c r="BI160" s="334">
        <f t="shared" si="18"/>
        <v>0</v>
      </c>
      <c r="BJ160" s="306" t="s">
        <v>346</v>
      </c>
      <c r="BK160" s="334">
        <f t="shared" si="19"/>
        <v>0</v>
      </c>
      <c r="BL160" s="306" t="s">
        <v>435</v>
      </c>
      <c r="BM160" s="306" t="s">
        <v>870</v>
      </c>
    </row>
    <row r="161" spans="2:65" s="253" customFormat="1" ht="22.5" customHeight="1">
      <c r="B161" s="15"/>
      <c r="C161" s="126" t="s">
        <v>590</v>
      </c>
      <c r="D161" s="126" t="s">
        <v>399</v>
      </c>
      <c r="E161" s="127" t="s">
        <v>871</v>
      </c>
      <c r="F161" s="128" t="s">
        <v>872</v>
      </c>
      <c r="G161" s="129" t="s">
        <v>401</v>
      </c>
      <c r="H161" s="130">
        <v>10</v>
      </c>
      <c r="I161" s="131"/>
      <c r="J161" s="132">
        <f t="shared" si="10"/>
        <v>0</v>
      </c>
      <c r="K161" s="128" t="s">
        <v>289</v>
      </c>
      <c r="L161" s="332"/>
      <c r="M161" s="333" t="s">
        <v>289</v>
      </c>
      <c r="N161" s="133" t="s">
        <v>309</v>
      </c>
      <c r="O161" s="255"/>
      <c r="P161" s="134">
        <f t="shared" si="11"/>
        <v>0</v>
      </c>
      <c r="Q161" s="134">
        <v>0</v>
      </c>
      <c r="R161" s="134">
        <f t="shared" si="12"/>
        <v>0</v>
      </c>
      <c r="S161" s="134">
        <v>0</v>
      </c>
      <c r="T161" s="135">
        <f t="shared" si="13"/>
        <v>0</v>
      </c>
      <c r="AR161" s="306" t="s">
        <v>486</v>
      </c>
      <c r="AT161" s="306" t="s">
        <v>399</v>
      </c>
      <c r="AU161" s="306" t="s">
        <v>348</v>
      </c>
      <c r="AY161" s="306" t="s">
        <v>396</v>
      </c>
      <c r="BE161" s="334">
        <f t="shared" si="14"/>
        <v>0</v>
      </c>
      <c r="BF161" s="334">
        <f t="shared" si="15"/>
        <v>0</v>
      </c>
      <c r="BG161" s="334">
        <f t="shared" si="16"/>
        <v>0</v>
      </c>
      <c r="BH161" s="334">
        <f t="shared" si="17"/>
        <v>0</v>
      </c>
      <c r="BI161" s="334">
        <f t="shared" si="18"/>
        <v>0</v>
      </c>
      <c r="BJ161" s="306" t="s">
        <v>346</v>
      </c>
      <c r="BK161" s="334">
        <f t="shared" si="19"/>
        <v>0</v>
      </c>
      <c r="BL161" s="306" t="s">
        <v>435</v>
      </c>
      <c r="BM161" s="306" t="s">
        <v>873</v>
      </c>
    </row>
    <row r="162" spans="2:65" s="114" customFormat="1" ht="29.85" customHeight="1">
      <c r="B162" s="113"/>
      <c r="D162" s="123" t="s">
        <v>337</v>
      </c>
      <c r="E162" s="124" t="s">
        <v>874</v>
      </c>
      <c r="F162" s="124" t="s">
        <v>875</v>
      </c>
      <c r="I162" s="117"/>
      <c r="J162" s="125">
        <f>BK162</f>
        <v>0</v>
      </c>
      <c r="L162" s="113"/>
      <c r="M162" s="119"/>
      <c r="N162" s="120"/>
      <c r="O162" s="120"/>
      <c r="P162" s="121">
        <f>SUM(P163:P184)</f>
        <v>0</v>
      </c>
      <c r="Q162" s="120"/>
      <c r="R162" s="121">
        <f>SUM(R163:R184)</f>
        <v>0</v>
      </c>
      <c r="S162" s="120"/>
      <c r="T162" s="122">
        <f>SUM(T163:T184)</f>
        <v>0</v>
      </c>
      <c r="AR162" s="115" t="s">
        <v>348</v>
      </c>
      <c r="AT162" s="329" t="s">
        <v>337</v>
      </c>
      <c r="AU162" s="329" t="s">
        <v>346</v>
      </c>
      <c r="AY162" s="115" t="s">
        <v>396</v>
      </c>
      <c r="BK162" s="330">
        <f>SUM(BK163:BK184)</f>
        <v>0</v>
      </c>
    </row>
    <row r="163" spans="2:65" s="253" customFormat="1" ht="31.5" customHeight="1">
      <c r="B163" s="15"/>
      <c r="C163" s="126" t="s">
        <v>594</v>
      </c>
      <c r="D163" s="126" t="s">
        <v>399</v>
      </c>
      <c r="E163" s="127" t="s">
        <v>876</v>
      </c>
      <c r="F163" s="128" t="s">
        <v>877</v>
      </c>
      <c r="G163" s="129" t="s">
        <v>401</v>
      </c>
      <c r="H163" s="130">
        <v>1</v>
      </c>
      <c r="I163" s="131"/>
      <c r="J163" s="132">
        <f t="shared" ref="J163:J184" si="20">ROUND(I163*H163,2)</f>
        <v>0</v>
      </c>
      <c r="K163" s="128" t="s">
        <v>289</v>
      </c>
      <c r="L163" s="332"/>
      <c r="M163" s="333" t="s">
        <v>289</v>
      </c>
      <c r="N163" s="133" t="s">
        <v>309</v>
      </c>
      <c r="O163" s="255"/>
      <c r="P163" s="134">
        <f t="shared" ref="P163:P184" si="21">O163*H163</f>
        <v>0</v>
      </c>
      <c r="Q163" s="134">
        <v>0</v>
      </c>
      <c r="R163" s="134">
        <f t="shared" ref="R163:R184" si="22">Q163*H163</f>
        <v>0</v>
      </c>
      <c r="S163" s="134">
        <v>0</v>
      </c>
      <c r="T163" s="135">
        <f t="shared" ref="T163:T184" si="23">S163*H163</f>
        <v>0</v>
      </c>
      <c r="AR163" s="306" t="s">
        <v>402</v>
      </c>
      <c r="AT163" s="306" t="s">
        <v>399</v>
      </c>
      <c r="AU163" s="306" t="s">
        <v>348</v>
      </c>
      <c r="AY163" s="306" t="s">
        <v>396</v>
      </c>
      <c r="BE163" s="334">
        <f t="shared" ref="BE163:BE184" si="24">IF(N163="základní",J163,0)</f>
        <v>0</v>
      </c>
      <c r="BF163" s="334">
        <f t="shared" ref="BF163:BF184" si="25">IF(N163="snížená",J163,0)</f>
        <v>0</v>
      </c>
      <c r="BG163" s="334">
        <f t="shared" ref="BG163:BG184" si="26">IF(N163="zákl. přenesená",J163,0)</f>
        <v>0</v>
      </c>
      <c r="BH163" s="334">
        <f t="shared" ref="BH163:BH184" si="27">IF(N163="sníž. přenesená",J163,0)</f>
        <v>0</v>
      </c>
      <c r="BI163" s="334">
        <f t="shared" ref="BI163:BI184" si="28">IF(N163="nulová",J163,0)</f>
        <v>0</v>
      </c>
      <c r="BJ163" s="306" t="s">
        <v>346</v>
      </c>
      <c r="BK163" s="334">
        <f t="shared" ref="BK163:BK184" si="29">ROUND(I163*H163,2)</f>
        <v>0</v>
      </c>
      <c r="BL163" s="306" t="s">
        <v>403</v>
      </c>
      <c r="BM163" s="306" t="s">
        <v>878</v>
      </c>
    </row>
    <row r="164" spans="2:65" s="253" customFormat="1" ht="44.25" customHeight="1">
      <c r="B164" s="15"/>
      <c r="C164" s="126" t="s">
        <v>598</v>
      </c>
      <c r="D164" s="126" t="s">
        <v>399</v>
      </c>
      <c r="E164" s="127" t="s">
        <v>879</v>
      </c>
      <c r="F164" s="128" t="s">
        <v>880</v>
      </c>
      <c r="G164" s="129" t="s">
        <v>401</v>
      </c>
      <c r="H164" s="130">
        <v>1</v>
      </c>
      <c r="I164" s="131"/>
      <c r="J164" s="132">
        <f t="shared" si="20"/>
        <v>0</v>
      </c>
      <c r="K164" s="128" t="s">
        <v>289</v>
      </c>
      <c r="L164" s="332"/>
      <c r="M164" s="333" t="s">
        <v>289</v>
      </c>
      <c r="N164" s="133" t="s">
        <v>309</v>
      </c>
      <c r="O164" s="255"/>
      <c r="P164" s="134">
        <f t="shared" si="21"/>
        <v>0</v>
      </c>
      <c r="Q164" s="134">
        <v>0</v>
      </c>
      <c r="R164" s="134">
        <f t="shared" si="22"/>
        <v>0</v>
      </c>
      <c r="S164" s="134">
        <v>0</v>
      </c>
      <c r="T164" s="135">
        <f t="shared" si="23"/>
        <v>0</v>
      </c>
      <c r="AR164" s="306" t="s">
        <v>402</v>
      </c>
      <c r="AT164" s="306" t="s">
        <v>399</v>
      </c>
      <c r="AU164" s="306" t="s">
        <v>348</v>
      </c>
      <c r="AY164" s="306" t="s">
        <v>396</v>
      </c>
      <c r="BE164" s="334">
        <f t="shared" si="24"/>
        <v>0</v>
      </c>
      <c r="BF164" s="334">
        <f t="shared" si="25"/>
        <v>0</v>
      </c>
      <c r="BG164" s="334">
        <f t="shared" si="26"/>
        <v>0</v>
      </c>
      <c r="BH164" s="334">
        <f t="shared" si="27"/>
        <v>0</v>
      </c>
      <c r="BI164" s="334">
        <f t="shared" si="28"/>
        <v>0</v>
      </c>
      <c r="BJ164" s="306" t="s">
        <v>346</v>
      </c>
      <c r="BK164" s="334">
        <f t="shared" si="29"/>
        <v>0</v>
      </c>
      <c r="BL164" s="306" t="s">
        <v>403</v>
      </c>
      <c r="BM164" s="306" t="s">
        <v>881</v>
      </c>
    </row>
    <row r="165" spans="2:65" s="253" customFormat="1" ht="22.5" customHeight="1">
      <c r="B165" s="15"/>
      <c r="C165" s="126" t="s">
        <v>602</v>
      </c>
      <c r="D165" s="126" t="s">
        <v>399</v>
      </c>
      <c r="E165" s="127" t="s">
        <v>882</v>
      </c>
      <c r="F165" s="128" t="s">
        <v>883</v>
      </c>
      <c r="G165" s="129" t="s">
        <v>401</v>
      </c>
      <c r="H165" s="130">
        <v>1</v>
      </c>
      <c r="I165" s="131"/>
      <c r="J165" s="132">
        <f t="shared" si="20"/>
        <v>0</v>
      </c>
      <c r="K165" s="128" t="s">
        <v>289</v>
      </c>
      <c r="L165" s="332"/>
      <c r="M165" s="333" t="s">
        <v>289</v>
      </c>
      <c r="N165" s="133" t="s">
        <v>309</v>
      </c>
      <c r="O165" s="255"/>
      <c r="P165" s="134">
        <f t="shared" si="21"/>
        <v>0</v>
      </c>
      <c r="Q165" s="134">
        <v>0</v>
      </c>
      <c r="R165" s="134">
        <f t="shared" si="22"/>
        <v>0</v>
      </c>
      <c r="S165" s="134">
        <v>0</v>
      </c>
      <c r="T165" s="135">
        <f t="shared" si="23"/>
        <v>0</v>
      </c>
      <c r="AR165" s="306" t="s">
        <v>402</v>
      </c>
      <c r="AT165" s="306" t="s">
        <v>399</v>
      </c>
      <c r="AU165" s="306" t="s">
        <v>348</v>
      </c>
      <c r="AY165" s="306" t="s">
        <v>396</v>
      </c>
      <c r="BE165" s="334">
        <f t="shared" si="24"/>
        <v>0</v>
      </c>
      <c r="BF165" s="334">
        <f t="shared" si="25"/>
        <v>0</v>
      </c>
      <c r="BG165" s="334">
        <f t="shared" si="26"/>
        <v>0</v>
      </c>
      <c r="BH165" s="334">
        <f t="shared" si="27"/>
        <v>0</v>
      </c>
      <c r="BI165" s="334">
        <f t="shared" si="28"/>
        <v>0</v>
      </c>
      <c r="BJ165" s="306" t="s">
        <v>346</v>
      </c>
      <c r="BK165" s="334">
        <f t="shared" si="29"/>
        <v>0</v>
      </c>
      <c r="BL165" s="306" t="s">
        <v>403</v>
      </c>
      <c r="BM165" s="306" t="s">
        <v>884</v>
      </c>
    </row>
    <row r="166" spans="2:65" s="253" customFormat="1" ht="22.5" customHeight="1">
      <c r="B166" s="15"/>
      <c r="C166" s="126" t="s">
        <v>606</v>
      </c>
      <c r="D166" s="126" t="s">
        <v>399</v>
      </c>
      <c r="E166" s="127" t="s">
        <v>780</v>
      </c>
      <c r="F166" s="128" t="s">
        <v>781</v>
      </c>
      <c r="G166" s="129" t="s">
        <v>401</v>
      </c>
      <c r="H166" s="130">
        <v>1</v>
      </c>
      <c r="I166" s="131"/>
      <c r="J166" s="132">
        <f t="shared" si="20"/>
        <v>0</v>
      </c>
      <c r="K166" s="128" t="s">
        <v>289</v>
      </c>
      <c r="L166" s="332"/>
      <c r="M166" s="333" t="s">
        <v>289</v>
      </c>
      <c r="N166" s="133" t="s">
        <v>309</v>
      </c>
      <c r="O166" s="255"/>
      <c r="P166" s="134">
        <f t="shared" si="21"/>
        <v>0</v>
      </c>
      <c r="Q166" s="134">
        <v>0</v>
      </c>
      <c r="R166" s="134">
        <f t="shared" si="22"/>
        <v>0</v>
      </c>
      <c r="S166" s="134">
        <v>0</v>
      </c>
      <c r="T166" s="135">
        <f t="shared" si="23"/>
        <v>0</v>
      </c>
      <c r="AR166" s="306" t="s">
        <v>402</v>
      </c>
      <c r="AT166" s="306" t="s">
        <v>399</v>
      </c>
      <c r="AU166" s="306" t="s">
        <v>348</v>
      </c>
      <c r="AY166" s="306" t="s">
        <v>396</v>
      </c>
      <c r="BE166" s="334">
        <f t="shared" si="24"/>
        <v>0</v>
      </c>
      <c r="BF166" s="334">
        <f t="shared" si="25"/>
        <v>0</v>
      </c>
      <c r="BG166" s="334">
        <f t="shared" si="26"/>
        <v>0</v>
      </c>
      <c r="BH166" s="334">
        <f t="shared" si="27"/>
        <v>0</v>
      </c>
      <c r="BI166" s="334">
        <f t="shared" si="28"/>
        <v>0</v>
      </c>
      <c r="BJ166" s="306" t="s">
        <v>346</v>
      </c>
      <c r="BK166" s="334">
        <f t="shared" si="29"/>
        <v>0</v>
      </c>
      <c r="BL166" s="306" t="s">
        <v>403</v>
      </c>
      <c r="BM166" s="306" t="s">
        <v>885</v>
      </c>
    </row>
    <row r="167" spans="2:65" s="253" customFormat="1" ht="22.5" customHeight="1">
      <c r="B167" s="15"/>
      <c r="C167" s="126" t="s">
        <v>610</v>
      </c>
      <c r="D167" s="126" t="s">
        <v>399</v>
      </c>
      <c r="E167" s="127" t="s">
        <v>464</v>
      </c>
      <c r="F167" s="128" t="s">
        <v>465</v>
      </c>
      <c r="G167" s="129" t="s">
        <v>441</v>
      </c>
      <c r="H167" s="130">
        <v>7</v>
      </c>
      <c r="I167" s="131"/>
      <c r="J167" s="132">
        <f t="shared" si="20"/>
        <v>0</v>
      </c>
      <c r="K167" s="128" t="s">
        <v>289</v>
      </c>
      <c r="L167" s="332"/>
      <c r="M167" s="333" t="s">
        <v>289</v>
      </c>
      <c r="N167" s="133" t="s">
        <v>309</v>
      </c>
      <c r="O167" s="255"/>
      <c r="P167" s="134">
        <f t="shared" si="21"/>
        <v>0</v>
      </c>
      <c r="Q167" s="134">
        <v>0</v>
      </c>
      <c r="R167" s="134">
        <f t="shared" si="22"/>
        <v>0</v>
      </c>
      <c r="S167" s="134">
        <v>0</v>
      </c>
      <c r="T167" s="135">
        <f t="shared" si="23"/>
        <v>0</v>
      </c>
      <c r="AR167" s="306" t="s">
        <v>402</v>
      </c>
      <c r="AT167" s="306" t="s">
        <v>399</v>
      </c>
      <c r="AU167" s="306" t="s">
        <v>348</v>
      </c>
      <c r="AY167" s="306" t="s">
        <v>396</v>
      </c>
      <c r="BE167" s="334">
        <f t="shared" si="24"/>
        <v>0</v>
      </c>
      <c r="BF167" s="334">
        <f t="shared" si="25"/>
        <v>0</v>
      </c>
      <c r="BG167" s="334">
        <f t="shared" si="26"/>
        <v>0</v>
      </c>
      <c r="BH167" s="334">
        <f t="shared" si="27"/>
        <v>0</v>
      </c>
      <c r="BI167" s="334">
        <f t="shared" si="28"/>
        <v>0</v>
      </c>
      <c r="BJ167" s="306" t="s">
        <v>346</v>
      </c>
      <c r="BK167" s="334">
        <f t="shared" si="29"/>
        <v>0</v>
      </c>
      <c r="BL167" s="306" t="s">
        <v>403</v>
      </c>
      <c r="BM167" s="306" t="s">
        <v>886</v>
      </c>
    </row>
    <row r="168" spans="2:65" s="253" customFormat="1" ht="31.5" customHeight="1">
      <c r="B168" s="15"/>
      <c r="C168" s="126" t="s">
        <v>614</v>
      </c>
      <c r="D168" s="126" t="s">
        <v>399</v>
      </c>
      <c r="E168" s="127" t="s">
        <v>887</v>
      </c>
      <c r="F168" s="128" t="s">
        <v>888</v>
      </c>
      <c r="G168" s="129" t="s">
        <v>401</v>
      </c>
      <c r="H168" s="130">
        <v>2</v>
      </c>
      <c r="I168" s="131"/>
      <c r="J168" s="132">
        <f t="shared" si="20"/>
        <v>0</v>
      </c>
      <c r="K168" s="128" t="s">
        <v>289</v>
      </c>
      <c r="L168" s="332"/>
      <c r="M168" s="333" t="s">
        <v>289</v>
      </c>
      <c r="N168" s="133" t="s">
        <v>309</v>
      </c>
      <c r="O168" s="255"/>
      <c r="P168" s="134">
        <f t="shared" si="21"/>
        <v>0</v>
      </c>
      <c r="Q168" s="134">
        <v>0</v>
      </c>
      <c r="R168" s="134">
        <f t="shared" si="22"/>
        <v>0</v>
      </c>
      <c r="S168" s="134">
        <v>0</v>
      </c>
      <c r="T168" s="135">
        <f t="shared" si="23"/>
        <v>0</v>
      </c>
      <c r="AR168" s="306" t="s">
        <v>402</v>
      </c>
      <c r="AT168" s="306" t="s">
        <v>399</v>
      </c>
      <c r="AU168" s="306" t="s">
        <v>348</v>
      </c>
      <c r="AY168" s="306" t="s">
        <v>396</v>
      </c>
      <c r="BE168" s="334">
        <f t="shared" si="24"/>
        <v>0</v>
      </c>
      <c r="BF168" s="334">
        <f t="shared" si="25"/>
        <v>0</v>
      </c>
      <c r="BG168" s="334">
        <f t="shared" si="26"/>
        <v>0</v>
      </c>
      <c r="BH168" s="334">
        <f t="shared" si="27"/>
        <v>0</v>
      </c>
      <c r="BI168" s="334">
        <f t="shared" si="28"/>
        <v>0</v>
      </c>
      <c r="BJ168" s="306" t="s">
        <v>346</v>
      </c>
      <c r="BK168" s="334">
        <f t="shared" si="29"/>
        <v>0</v>
      </c>
      <c r="BL168" s="306" t="s">
        <v>403</v>
      </c>
      <c r="BM168" s="306" t="s">
        <v>889</v>
      </c>
    </row>
    <row r="169" spans="2:65" s="253" customFormat="1" ht="31.5" customHeight="1">
      <c r="B169" s="15"/>
      <c r="C169" s="126" t="s">
        <v>618</v>
      </c>
      <c r="D169" s="126" t="s">
        <v>399</v>
      </c>
      <c r="E169" s="127" t="s">
        <v>890</v>
      </c>
      <c r="F169" s="128" t="s">
        <v>891</v>
      </c>
      <c r="G169" s="129" t="s">
        <v>401</v>
      </c>
      <c r="H169" s="130">
        <v>4</v>
      </c>
      <c r="I169" s="131"/>
      <c r="J169" s="132">
        <f t="shared" si="20"/>
        <v>0</v>
      </c>
      <c r="K169" s="128" t="s">
        <v>289</v>
      </c>
      <c r="L169" s="332"/>
      <c r="M169" s="333" t="s">
        <v>289</v>
      </c>
      <c r="N169" s="133" t="s">
        <v>309</v>
      </c>
      <c r="O169" s="255"/>
      <c r="P169" s="134">
        <f t="shared" si="21"/>
        <v>0</v>
      </c>
      <c r="Q169" s="134">
        <v>0</v>
      </c>
      <c r="R169" s="134">
        <f t="shared" si="22"/>
        <v>0</v>
      </c>
      <c r="S169" s="134">
        <v>0</v>
      </c>
      <c r="T169" s="135">
        <f t="shared" si="23"/>
        <v>0</v>
      </c>
      <c r="AR169" s="306" t="s">
        <v>402</v>
      </c>
      <c r="AT169" s="306" t="s">
        <v>399</v>
      </c>
      <c r="AU169" s="306" t="s">
        <v>348</v>
      </c>
      <c r="AY169" s="306" t="s">
        <v>396</v>
      </c>
      <c r="BE169" s="334">
        <f t="shared" si="24"/>
        <v>0</v>
      </c>
      <c r="BF169" s="334">
        <f t="shared" si="25"/>
        <v>0</v>
      </c>
      <c r="BG169" s="334">
        <f t="shared" si="26"/>
        <v>0</v>
      </c>
      <c r="BH169" s="334">
        <f t="shared" si="27"/>
        <v>0</v>
      </c>
      <c r="BI169" s="334">
        <f t="shared" si="28"/>
        <v>0</v>
      </c>
      <c r="BJ169" s="306" t="s">
        <v>346</v>
      </c>
      <c r="BK169" s="334">
        <f t="shared" si="29"/>
        <v>0</v>
      </c>
      <c r="BL169" s="306" t="s">
        <v>403</v>
      </c>
      <c r="BM169" s="306" t="s">
        <v>892</v>
      </c>
    </row>
    <row r="170" spans="2:65" s="253" customFormat="1" ht="31.5" customHeight="1">
      <c r="B170" s="15"/>
      <c r="C170" s="126" t="s">
        <v>620</v>
      </c>
      <c r="D170" s="126" t="s">
        <v>399</v>
      </c>
      <c r="E170" s="127" t="s">
        <v>893</v>
      </c>
      <c r="F170" s="128" t="s">
        <v>894</v>
      </c>
      <c r="G170" s="129" t="s">
        <v>401</v>
      </c>
      <c r="H170" s="130">
        <v>2</v>
      </c>
      <c r="I170" s="131"/>
      <c r="J170" s="132">
        <f t="shared" si="20"/>
        <v>0</v>
      </c>
      <c r="K170" s="128" t="s">
        <v>289</v>
      </c>
      <c r="L170" s="332"/>
      <c r="M170" s="333" t="s">
        <v>289</v>
      </c>
      <c r="N170" s="133" t="s">
        <v>309</v>
      </c>
      <c r="O170" s="255"/>
      <c r="P170" s="134">
        <f t="shared" si="21"/>
        <v>0</v>
      </c>
      <c r="Q170" s="134">
        <v>0</v>
      </c>
      <c r="R170" s="134">
        <f t="shared" si="22"/>
        <v>0</v>
      </c>
      <c r="S170" s="134">
        <v>0</v>
      </c>
      <c r="T170" s="135">
        <f t="shared" si="23"/>
        <v>0</v>
      </c>
      <c r="AR170" s="306" t="s">
        <v>402</v>
      </c>
      <c r="AT170" s="306" t="s">
        <v>399</v>
      </c>
      <c r="AU170" s="306" t="s">
        <v>348</v>
      </c>
      <c r="AY170" s="306" t="s">
        <v>396</v>
      </c>
      <c r="BE170" s="334">
        <f t="shared" si="24"/>
        <v>0</v>
      </c>
      <c r="BF170" s="334">
        <f t="shared" si="25"/>
        <v>0</v>
      </c>
      <c r="BG170" s="334">
        <f t="shared" si="26"/>
        <v>0</v>
      </c>
      <c r="BH170" s="334">
        <f t="shared" si="27"/>
        <v>0</v>
      </c>
      <c r="BI170" s="334">
        <f t="shared" si="28"/>
        <v>0</v>
      </c>
      <c r="BJ170" s="306" t="s">
        <v>346</v>
      </c>
      <c r="BK170" s="334">
        <f t="shared" si="29"/>
        <v>0</v>
      </c>
      <c r="BL170" s="306" t="s">
        <v>403</v>
      </c>
      <c r="BM170" s="306" t="s">
        <v>895</v>
      </c>
    </row>
    <row r="171" spans="2:65" s="253" customFormat="1" ht="31.5" customHeight="1">
      <c r="B171" s="15"/>
      <c r="C171" s="126" t="s">
        <v>622</v>
      </c>
      <c r="D171" s="126" t="s">
        <v>399</v>
      </c>
      <c r="E171" s="127" t="s">
        <v>896</v>
      </c>
      <c r="F171" s="128" t="s">
        <v>897</v>
      </c>
      <c r="G171" s="129" t="s">
        <v>401</v>
      </c>
      <c r="H171" s="130">
        <v>4</v>
      </c>
      <c r="I171" s="131"/>
      <c r="J171" s="132">
        <f t="shared" si="20"/>
        <v>0</v>
      </c>
      <c r="K171" s="128" t="s">
        <v>289</v>
      </c>
      <c r="L171" s="332"/>
      <c r="M171" s="333" t="s">
        <v>289</v>
      </c>
      <c r="N171" s="133" t="s">
        <v>309</v>
      </c>
      <c r="O171" s="255"/>
      <c r="P171" s="134">
        <f t="shared" si="21"/>
        <v>0</v>
      </c>
      <c r="Q171" s="134">
        <v>0</v>
      </c>
      <c r="R171" s="134">
        <f t="shared" si="22"/>
        <v>0</v>
      </c>
      <c r="S171" s="134">
        <v>0</v>
      </c>
      <c r="T171" s="135">
        <f t="shared" si="23"/>
        <v>0</v>
      </c>
      <c r="AR171" s="306" t="s">
        <v>402</v>
      </c>
      <c r="AT171" s="306" t="s">
        <v>399</v>
      </c>
      <c r="AU171" s="306" t="s">
        <v>348</v>
      </c>
      <c r="AY171" s="306" t="s">
        <v>396</v>
      </c>
      <c r="BE171" s="334">
        <f t="shared" si="24"/>
        <v>0</v>
      </c>
      <c r="BF171" s="334">
        <f t="shared" si="25"/>
        <v>0</v>
      </c>
      <c r="BG171" s="334">
        <f t="shared" si="26"/>
        <v>0</v>
      </c>
      <c r="BH171" s="334">
        <f t="shared" si="27"/>
        <v>0</v>
      </c>
      <c r="BI171" s="334">
        <f t="shared" si="28"/>
        <v>0</v>
      </c>
      <c r="BJ171" s="306" t="s">
        <v>346</v>
      </c>
      <c r="BK171" s="334">
        <f t="shared" si="29"/>
        <v>0</v>
      </c>
      <c r="BL171" s="306" t="s">
        <v>403</v>
      </c>
      <c r="BM171" s="306" t="s">
        <v>898</v>
      </c>
    </row>
    <row r="172" spans="2:65" s="253" customFormat="1" ht="22.5" customHeight="1">
      <c r="B172" s="15"/>
      <c r="C172" s="126" t="s">
        <v>625</v>
      </c>
      <c r="D172" s="126" t="s">
        <v>399</v>
      </c>
      <c r="E172" s="127" t="s">
        <v>899</v>
      </c>
      <c r="F172" s="128" t="s">
        <v>900</v>
      </c>
      <c r="G172" s="129" t="s">
        <v>401</v>
      </c>
      <c r="H172" s="130">
        <v>1</v>
      </c>
      <c r="I172" s="131"/>
      <c r="J172" s="132">
        <f t="shared" si="20"/>
        <v>0</v>
      </c>
      <c r="K172" s="128" t="s">
        <v>289</v>
      </c>
      <c r="L172" s="332"/>
      <c r="M172" s="333" t="s">
        <v>289</v>
      </c>
      <c r="N172" s="133" t="s">
        <v>309</v>
      </c>
      <c r="O172" s="255"/>
      <c r="P172" s="134">
        <f t="shared" si="21"/>
        <v>0</v>
      </c>
      <c r="Q172" s="134">
        <v>0</v>
      </c>
      <c r="R172" s="134">
        <f t="shared" si="22"/>
        <v>0</v>
      </c>
      <c r="S172" s="134">
        <v>0</v>
      </c>
      <c r="T172" s="135">
        <f t="shared" si="23"/>
        <v>0</v>
      </c>
      <c r="AR172" s="306" t="s">
        <v>402</v>
      </c>
      <c r="AT172" s="306" t="s">
        <v>399</v>
      </c>
      <c r="AU172" s="306" t="s">
        <v>348</v>
      </c>
      <c r="AY172" s="306" t="s">
        <v>396</v>
      </c>
      <c r="BE172" s="334">
        <f t="shared" si="24"/>
        <v>0</v>
      </c>
      <c r="BF172" s="334">
        <f t="shared" si="25"/>
        <v>0</v>
      </c>
      <c r="BG172" s="334">
        <f t="shared" si="26"/>
        <v>0</v>
      </c>
      <c r="BH172" s="334">
        <f t="shared" si="27"/>
        <v>0</v>
      </c>
      <c r="BI172" s="334">
        <f t="shared" si="28"/>
        <v>0</v>
      </c>
      <c r="BJ172" s="306" t="s">
        <v>346</v>
      </c>
      <c r="BK172" s="334">
        <f t="shared" si="29"/>
        <v>0</v>
      </c>
      <c r="BL172" s="306" t="s">
        <v>403</v>
      </c>
      <c r="BM172" s="306" t="s">
        <v>901</v>
      </c>
    </row>
    <row r="173" spans="2:65" s="253" customFormat="1" ht="22.5" customHeight="1">
      <c r="B173" s="15"/>
      <c r="C173" s="126" t="s">
        <v>629</v>
      </c>
      <c r="D173" s="126" t="s">
        <v>399</v>
      </c>
      <c r="E173" s="127" t="s">
        <v>902</v>
      </c>
      <c r="F173" s="128" t="s">
        <v>903</v>
      </c>
      <c r="G173" s="129" t="s">
        <v>832</v>
      </c>
      <c r="H173" s="130">
        <v>1</v>
      </c>
      <c r="I173" s="131"/>
      <c r="J173" s="132">
        <f t="shared" si="20"/>
        <v>0</v>
      </c>
      <c r="K173" s="128" t="s">
        <v>289</v>
      </c>
      <c r="L173" s="332"/>
      <c r="M173" s="333" t="s">
        <v>289</v>
      </c>
      <c r="N173" s="133" t="s">
        <v>309</v>
      </c>
      <c r="O173" s="255"/>
      <c r="P173" s="134">
        <f t="shared" si="21"/>
        <v>0</v>
      </c>
      <c r="Q173" s="134">
        <v>0</v>
      </c>
      <c r="R173" s="134">
        <f t="shared" si="22"/>
        <v>0</v>
      </c>
      <c r="S173" s="134">
        <v>0</v>
      </c>
      <c r="T173" s="135">
        <f t="shared" si="23"/>
        <v>0</v>
      </c>
      <c r="AR173" s="306" t="s">
        <v>402</v>
      </c>
      <c r="AT173" s="306" t="s">
        <v>399</v>
      </c>
      <c r="AU173" s="306" t="s">
        <v>348</v>
      </c>
      <c r="AY173" s="306" t="s">
        <v>396</v>
      </c>
      <c r="BE173" s="334">
        <f t="shared" si="24"/>
        <v>0</v>
      </c>
      <c r="BF173" s="334">
        <f t="shared" si="25"/>
        <v>0</v>
      </c>
      <c r="BG173" s="334">
        <f t="shared" si="26"/>
        <v>0</v>
      </c>
      <c r="BH173" s="334">
        <f t="shared" si="27"/>
        <v>0</v>
      </c>
      <c r="BI173" s="334">
        <f t="shared" si="28"/>
        <v>0</v>
      </c>
      <c r="BJ173" s="306" t="s">
        <v>346</v>
      </c>
      <c r="BK173" s="334">
        <f t="shared" si="29"/>
        <v>0</v>
      </c>
      <c r="BL173" s="306" t="s">
        <v>403</v>
      </c>
      <c r="BM173" s="306" t="s">
        <v>904</v>
      </c>
    </row>
    <row r="174" spans="2:65" s="253" customFormat="1" ht="22.5" customHeight="1">
      <c r="B174" s="15"/>
      <c r="C174" s="126" t="s">
        <v>632</v>
      </c>
      <c r="D174" s="126" t="s">
        <v>399</v>
      </c>
      <c r="E174" s="127" t="s">
        <v>905</v>
      </c>
      <c r="F174" s="128" t="s">
        <v>906</v>
      </c>
      <c r="G174" s="129" t="s">
        <v>832</v>
      </c>
      <c r="H174" s="130">
        <v>1</v>
      </c>
      <c r="I174" s="131"/>
      <c r="J174" s="132">
        <f t="shared" si="20"/>
        <v>0</v>
      </c>
      <c r="K174" s="128" t="s">
        <v>289</v>
      </c>
      <c r="L174" s="332"/>
      <c r="M174" s="333" t="s">
        <v>289</v>
      </c>
      <c r="N174" s="133" t="s">
        <v>309</v>
      </c>
      <c r="O174" s="255"/>
      <c r="P174" s="134">
        <f t="shared" si="21"/>
        <v>0</v>
      </c>
      <c r="Q174" s="134">
        <v>0</v>
      </c>
      <c r="R174" s="134">
        <f t="shared" si="22"/>
        <v>0</v>
      </c>
      <c r="S174" s="134">
        <v>0</v>
      </c>
      <c r="T174" s="135">
        <f t="shared" si="23"/>
        <v>0</v>
      </c>
      <c r="AR174" s="306" t="s">
        <v>402</v>
      </c>
      <c r="AT174" s="306" t="s">
        <v>399</v>
      </c>
      <c r="AU174" s="306" t="s">
        <v>348</v>
      </c>
      <c r="AY174" s="306" t="s">
        <v>396</v>
      </c>
      <c r="BE174" s="334">
        <f t="shared" si="24"/>
        <v>0</v>
      </c>
      <c r="BF174" s="334">
        <f t="shared" si="25"/>
        <v>0</v>
      </c>
      <c r="BG174" s="334">
        <f t="shared" si="26"/>
        <v>0</v>
      </c>
      <c r="BH174" s="334">
        <f t="shared" si="27"/>
        <v>0</v>
      </c>
      <c r="BI174" s="334">
        <f t="shared" si="28"/>
        <v>0</v>
      </c>
      <c r="BJ174" s="306" t="s">
        <v>346</v>
      </c>
      <c r="BK174" s="334">
        <f t="shared" si="29"/>
        <v>0</v>
      </c>
      <c r="BL174" s="306" t="s">
        <v>403</v>
      </c>
      <c r="BM174" s="306" t="s">
        <v>907</v>
      </c>
    </row>
    <row r="175" spans="2:65" s="253" customFormat="1" ht="22.5" customHeight="1">
      <c r="B175" s="15"/>
      <c r="C175" s="126" t="s">
        <v>634</v>
      </c>
      <c r="D175" s="126" t="s">
        <v>399</v>
      </c>
      <c r="E175" s="127" t="s">
        <v>908</v>
      </c>
      <c r="F175" s="128" t="s">
        <v>909</v>
      </c>
      <c r="G175" s="129" t="s">
        <v>832</v>
      </c>
      <c r="H175" s="130">
        <v>1</v>
      </c>
      <c r="I175" s="131"/>
      <c r="J175" s="132">
        <f t="shared" si="20"/>
        <v>0</v>
      </c>
      <c r="K175" s="128" t="s">
        <v>289</v>
      </c>
      <c r="L175" s="332"/>
      <c r="M175" s="333" t="s">
        <v>289</v>
      </c>
      <c r="N175" s="133" t="s">
        <v>309</v>
      </c>
      <c r="O175" s="255"/>
      <c r="P175" s="134">
        <f t="shared" si="21"/>
        <v>0</v>
      </c>
      <c r="Q175" s="134">
        <v>0</v>
      </c>
      <c r="R175" s="134">
        <f t="shared" si="22"/>
        <v>0</v>
      </c>
      <c r="S175" s="134">
        <v>0</v>
      </c>
      <c r="T175" s="135">
        <f t="shared" si="23"/>
        <v>0</v>
      </c>
      <c r="AR175" s="306" t="s">
        <v>402</v>
      </c>
      <c r="AT175" s="306" t="s">
        <v>399</v>
      </c>
      <c r="AU175" s="306" t="s">
        <v>348</v>
      </c>
      <c r="AY175" s="306" t="s">
        <v>396</v>
      </c>
      <c r="BE175" s="334">
        <f t="shared" si="24"/>
        <v>0</v>
      </c>
      <c r="BF175" s="334">
        <f t="shared" si="25"/>
        <v>0</v>
      </c>
      <c r="BG175" s="334">
        <f t="shared" si="26"/>
        <v>0</v>
      </c>
      <c r="BH175" s="334">
        <f t="shared" si="27"/>
        <v>0</v>
      </c>
      <c r="BI175" s="334">
        <f t="shared" si="28"/>
        <v>0</v>
      </c>
      <c r="BJ175" s="306" t="s">
        <v>346</v>
      </c>
      <c r="BK175" s="334">
        <f t="shared" si="29"/>
        <v>0</v>
      </c>
      <c r="BL175" s="306" t="s">
        <v>403</v>
      </c>
      <c r="BM175" s="306" t="s">
        <v>910</v>
      </c>
    </row>
    <row r="176" spans="2:65" s="253" customFormat="1" ht="31.5" customHeight="1">
      <c r="B176" s="15"/>
      <c r="C176" s="126" t="s">
        <v>636</v>
      </c>
      <c r="D176" s="126" t="s">
        <v>399</v>
      </c>
      <c r="E176" s="127" t="s">
        <v>911</v>
      </c>
      <c r="F176" s="128" t="s">
        <v>912</v>
      </c>
      <c r="G176" s="129" t="s">
        <v>714</v>
      </c>
      <c r="H176" s="130">
        <v>23</v>
      </c>
      <c r="I176" s="131"/>
      <c r="J176" s="132">
        <f t="shared" si="20"/>
        <v>0</v>
      </c>
      <c r="K176" s="128" t="s">
        <v>289</v>
      </c>
      <c r="L176" s="332"/>
      <c r="M176" s="333" t="s">
        <v>289</v>
      </c>
      <c r="N176" s="133" t="s">
        <v>309</v>
      </c>
      <c r="O176" s="255"/>
      <c r="P176" s="134">
        <f t="shared" si="21"/>
        <v>0</v>
      </c>
      <c r="Q176" s="134">
        <v>0</v>
      </c>
      <c r="R176" s="134">
        <f t="shared" si="22"/>
        <v>0</v>
      </c>
      <c r="S176" s="134">
        <v>0</v>
      </c>
      <c r="T176" s="135">
        <f t="shared" si="23"/>
        <v>0</v>
      </c>
      <c r="AR176" s="306" t="s">
        <v>402</v>
      </c>
      <c r="AT176" s="306" t="s">
        <v>399</v>
      </c>
      <c r="AU176" s="306" t="s">
        <v>348</v>
      </c>
      <c r="AY176" s="306" t="s">
        <v>396</v>
      </c>
      <c r="BE176" s="334">
        <f t="shared" si="24"/>
        <v>0</v>
      </c>
      <c r="BF176" s="334">
        <f t="shared" si="25"/>
        <v>0</v>
      </c>
      <c r="BG176" s="334">
        <f t="shared" si="26"/>
        <v>0</v>
      </c>
      <c r="BH176" s="334">
        <f t="shared" si="27"/>
        <v>0</v>
      </c>
      <c r="BI176" s="334">
        <f t="shared" si="28"/>
        <v>0</v>
      </c>
      <c r="BJ176" s="306" t="s">
        <v>346</v>
      </c>
      <c r="BK176" s="334">
        <f t="shared" si="29"/>
        <v>0</v>
      </c>
      <c r="BL176" s="306" t="s">
        <v>403</v>
      </c>
      <c r="BM176" s="306" t="s">
        <v>913</v>
      </c>
    </row>
    <row r="177" spans="2:65" s="253" customFormat="1" ht="31.5" customHeight="1">
      <c r="B177" s="15"/>
      <c r="C177" s="126" t="s">
        <v>638</v>
      </c>
      <c r="D177" s="126" t="s">
        <v>399</v>
      </c>
      <c r="E177" s="127" t="s">
        <v>914</v>
      </c>
      <c r="F177" s="128" t="s">
        <v>915</v>
      </c>
      <c r="G177" s="129" t="s">
        <v>714</v>
      </c>
      <c r="H177" s="130">
        <v>14</v>
      </c>
      <c r="I177" s="131"/>
      <c r="J177" s="132">
        <f t="shared" si="20"/>
        <v>0</v>
      </c>
      <c r="K177" s="128" t="s">
        <v>289</v>
      </c>
      <c r="L177" s="332"/>
      <c r="M177" s="333" t="s">
        <v>289</v>
      </c>
      <c r="N177" s="133" t="s">
        <v>309</v>
      </c>
      <c r="O177" s="255"/>
      <c r="P177" s="134">
        <f t="shared" si="21"/>
        <v>0</v>
      </c>
      <c r="Q177" s="134">
        <v>0</v>
      </c>
      <c r="R177" s="134">
        <f t="shared" si="22"/>
        <v>0</v>
      </c>
      <c r="S177" s="134">
        <v>0</v>
      </c>
      <c r="T177" s="135">
        <f t="shared" si="23"/>
        <v>0</v>
      </c>
      <c r="AR177" s="306" t="s">
        <v>402</v>
      </c>
      <c r="AT177" s="306" t="s">
        <v>399</v>
      </c>
      <c r="AU177" s="306" t="s">
        <v>348</v>
      </c>
      <c r="AY177" s="306" t="s">
        <v>396</v>
      </c>
      <c r="BE177" s="334">
        <f t="shared" si="24"/>
        <v>0</v>
      </c>
      <c r="BF177" s="334">
        <f t="shared" si="25"/>
        <v>0</v>
      </c>
      <c r="BG177" s="334">
        <f t="shared" si="26"/>
        <v>0</v>
      </c>
      <c r="BH177" s="334">
        <f t="shared" si="27"/>
        <v>0</v>
      </c>
      <c r="BI177" s="334">
        <f t="shared" si="28"/>
        <v>0</v>
      </c>
      <c r="BJ177" s="306" t="s">
        <v>346</v>
      </c>
      <c r="BK177" s="334">
        <f t="shared" si="29"/>
        <v>0</v>
      </c>
      <c r="BL177" s="306" t="s">
        <v>403</v>
      </c>
      <c r="BM177" s="306" t="s">
        <v>916</v>
      </c>
    </row>
    <row r="178" spans="2:65" s="253" customFormat="1" ht="22.5" customHeight="1">
      <c r="B178" s="15"/>
      <c r="C178" s="126" t="s">
        <v>640</v>
      </c>
      <c r="D178" s="126" t="s">
        <v>399</v>
      </c>
      <c r="E178" s="127" t="s">
        <v>847</v>
      </c>
      <c r="F178" s="128" t="s">
        <v>848</v>
      </c>
      <c r="G178" s="129" t="s">
        <v>849</v>
      </c>
      <c r="H178" s="130">
        <v>3</v>
      </c>
      <c r="I178" s="131"/>
      <c r="J178" s="132">
        <f t="shared" si="20"/>
        <v>0</v>
      </c>
      <c r="K178" s="128" t="s">
        <v>289</v>
      </c>
      <c r="L178" s="332"/>
      <c r="M178" s="333" t="s">
        <v>289</v>
      </c>
      <c r="N178" s="133" t="s">
        <v>309</v>
      </c>
      <c r="O178" s="255"/>
      <c r="P178" s="134">
        <f t="shared" si="21"/>
        <v>0</v>
      </c>
      <c r="Q178" s="134">
        <v>0</v>
      </c>
      <c r="R178" s="134">
        <f t="shared" si="22"/>
        <v>0</v>
      </c>
      <c r="S178" s="134">
        <v>0</v>
      </c>
      <c r="T178" s="135">
        <f t="shared" si="23"/>
        <v>0</v>
      </c>
      <c r="AR178" s="306" t="s">
        <v>402</v>
      </c>
      <c r="AT178" s="306" t="s">
        <v>399</v>
      </c>
      <c r="AU178" s="306" t="s">
        <v>348</v>
      </c>
      <c r="AY178" s="306" t="s">
        <v>396</v>
      </c>
      <c r="BE178" s="334">
        <f t="shared" si="24"/>
        <v>0</v>
      </c>
      <c r="BF178" s="334">
        <f t="shared" si="25"/>
        <v>0</v>
      </c>
      <c r="BG178" s="334">
        <f t="shared" si="26"/>
        <v>0</v>
      </c>
      <c r="BH178" s="334">
        <f t="shared" si="27"/>
        <v>0</v>
      </c>
      <c r="BI178" s="334">
        <f t="shared" si="28"/>
        <v>0</v>
      </c>
      <c r="BJ178" s="306" t="s">
        <v>346</v>
      </c>
      <c r="BK178" s="334">
        <f t="shared" si="29"/>
        <v>0</v>
      </c>
      <c r="BL178" s="306" t="s">
        <v>403</v>
      </c>
      <c r="BM178" s="306" t="s">
        <v>917</v>
      </c>
    </row>
    <row r="179" spans="2:65" s="253" customFormat="1" ht="22.5" customHeight="1">
      <c r="B179" s="15"/>
      <c r="C179" s="126" t="s">
        <v>642</v>
      </c>
      <c r="D179" s="126" t="s">
        <v>399</v>
      </c>
      <c r="E179" s="127" t="s">
        <v>918</v>
      </c>
      <c r="F179" s="128" t="s">
        <v>919</v>
      </c>
      <c r="G179" s="129" t="s">
        <v>849</v>
      </c>
      <c r="H179" s="130">
        <v>2</v>
      </c>
      <c r="I179" s="131"/>
      <c r="J179" s="132">
        <f t="shared" si="20"/>
        <v>0</v>
      </c>
      <c r="K179" s="128" t="s">
        <v>289</v>
      </c>
      <c r="L179" s="332"/>
      <c r="M179" s="333" t="s">
        <v>289</v>
      </c>
      <c r="N179" s="133" t="s">
        <v>309</v>
      </c>
      <c r="O179" s="255"/>
      <c r="P179" s="134">
        <f t="shared" si="21"/>
        <v>0</v>
      </c>
      <c r="Q179" s="134">
        <v>0</v>
      </c>
      <c r="R179" s="134">
        <f t="shared" si="22"/>
        <v>0</v>
      </c>
      <c r="S179" s="134">
        <v>0</v>
      </c>
      <c r="T179" s="135">
        <f t="shared" si="23"/>
        <v>0</v>
      </c>
      <c r="AR179" s="306" t="s">
        <v>402</v>
      </c>
      <c r="AT179" s="306" t="s">
        <v>399</v>
      </c>
      <c r="AU179" s="306" t="s">
        <v>348</v>
      </c>
      <c r="AY179" s="306" t="s">
        <v>396</v>
      </c>
      <c r="BE179" s="334">
        <f t="shared" si="24"/>
        <v>0</v>
      </c>
      <c r="BF179" s="334">
        <f t="shared" si="25"/>
        <v>0</v>
      </c>
      <c r="BG179" s="334">
        <f t="shared" si="26"/>
        <v>0</v>
      </c>
      <c r="BH179" s="334">
        <f t="shared" si="27"/>
        <v>0</v>
      </c>
      <c r="BI179" s="334">
        <f t="shared" si="28"/>
        <v>0</v>
      </c>
      <c r="BJ179" s="306" t="s">
        <v>346</v>
      </c>
      <c r="BK179" s="334">
        <f t="shared" si="29"/>
        <v>0</v>
      </c>
      <c r="BL179" s="306" t="s">
        <v>403</v>
      </c>
      <c r="BM179" s="306" t="s">
        <v>920</v>
      </c>
    </row>
    <row r="180" spans="2:65" s="253" customFormat="1" ht="22.5" customHeight="1">
      <c r="B180" s="15"/>
      <c r="C180" s="126" t="s">
        <v>644</v>
      </c>
      <c r="D180" s="126" t="s">
        <v>399</v>
      </c>
      <c r="E180" s="127" t="s">
        <v>921</v>
      </c>
      <c r="F180" s="128" t="s">
        <v>922</v>
      </c>
      <c r="G180" s="129" t="s">
        <v>849</v>
      </c>
      <c r="H180" s="130">
        <v>25</v>
      </c>
      <c r="I180" s="131"/>
      <c r="J180" s="132">
        <f t="shared" si="20"/>
        <v>0</v>
      </c>
      <c r="K180" s="128" t="s">
        <v>289</v>
      </c>
      <c r="L180" s="332"/>
      <c r="M180" s="333" t="s">
        <v>289</v>
      </c>
      <c r="N180" s="133" t="s">
        <v>309</v>
      </c>
      <c r="O180" s="255"/>
      <c r="P180" s="134">
        <f t="shared" si="21"/>
        <v>0</v>
      </c>
      <c r="Q180" s="134">
        <v>0</v>
      </c>
      <c r="R180" s="134">
        <f t="shared" si="22"/>
        <v>0</v>
      </c>
      <c r="S180" s="134">
        <v>0</v>
      </c>
      <c r="T180" s="135">
        <f t="shared" si="23"/>
        <v>0</v>
      </c>
      <c r="AR180" s="306" t="s">
        <v>402</v>
      </c>
      <c r="AT180" s="306" t="s">
        <v>399</v>
      </c>
      <c r="AU180" s="306" t="s">
        <v>348</v>
      </c>
      <c r="AY180" s="306" t="s">
        <v>396</v>
      </c>
      <c r="BE180" s="334">
        <f t="shared" si="24"/>
        <v>0</v>
      </c>
      <c r="BF180" s="334">
        <f t="shared" si="25"/>
        <v>0</v>
      </c>
      <c r="BG180" s="334">
        <f t="shared" si="26"/>
        <v>0</v>
      </c>
      <c r="BH180" s="334">
        <f t="shared" si="27"/>
        <v>0</v>
      </c>
      <c r="BI180" s="334">
        <f t="shared" si="28"/>
        <v>0</v>
      </c>
      <c r="BJ180" s="306" t="s">
        <v>346</v>
      </c>
      <c r="BK180" s="334">
        <f t="shared" si="29"/>
        <v>0</v>
      </c>
      <c r="BL180" s="306" t="s">
        <v>403</v>
      </c>
      <c r="BM180" s="306" t="s">
        <v>923</v>
      </c>
    </row>
    <row r="181" spans="2:65" s="253" customFormat="1" ht="22.5" customHeight="1">
      <c r="B181" s="15"/>
      <c r="C181" s="126" t="s">
        <v>646</v>
      </c>
      <c r="D181" s="126" t="s">
        <v>399</v>
      </c>
      <c r="E181" s="127" t="s">
        <v>854</v>
      </c>
      <c r="F181" s="128" t="s">
        <v>855</v>
      </c>
      <c r="G181" s="129" t="s">
        <v>714</v>
      </c>
      <c r="H181" s="130">
        <v>23</v>
      </c>
      <c r="I181" s="131"/>
      <c r="J181" s="132">
        <f t="shared" si="20"/>
        <v>0</v>
      </c>
      <c r="K181" s="128" t="s">
        <v>289</v>
      </c>
      <c r="L181" s="332"/>
      <c r="M181" s="333" t="s">
        <v>289</v>
      </c>
      <c r="N181" s="133" t="s">
        <v>309</v>
      </c>
      <c r="O181" s="255"/>
      <c r="P181" s="134">
        <f t="shared" si="21"/>
        <v>0</v>
      </c>
      <c r="Q181" s="134">
        <v>0</v>
      </c>
      <c r="R181" s="134">
        <f t="shared" si="22"/>
        <v>0</v>
      </c>
      <c r="S181" s="134">
        <v>0</v>
      </c>
      <c r="T181" s="135">
        <f t="shared" si="23"/>
        <v>0</v>
      </c>
      <c r="AR181" s="306" t="s">
        <v>402</v>
      </c>
      <c r="AT181" s="306" t="s">
        <v>399</v>
      </c>
      <c r="AU181" s="306" t="s">
        <v>348</v>
      </c>
      <c r="AY181" s="306" t="s">
        <v>396</v>
      </c>
      <c r="BE181" s="334">
        <f t="shared" si="24"/>
        <v>0</v>
      </c>
      <c r="BF181" s="334">
        <f t="shared" si="25"/>
        <v>0</v>
      </c>
      <c r="BG181" s="334">
        <f t="shared" si="26"/>
        <v>0</v>
      </c>
      <c r="BH181" s="334">
        <f t="shared" si="27"/>
        <v>0</v>
      </c>
      <c r="BI181" s="334">
        <f t="shared" si="28"/>
        <v>0</v>
      </c>
      <c r="BJ181" s="306" t="s">
        <v>346</v>
      </c>
      <c r="BK181" s="334">
        <f t="shared" si="29"/>
        <v>0</v>
      </c>
      <c r="BL181" s="306" t="s">
        <v>403</v>
      </c>
      <c r="BM181" s="306" t="s">
        <v>924</v>
      </c>
    </row>
    <row r="182" spans="2:65" s="253" customFormat="1" ht="22.5" customHeight="1">
      <c r="B182" s="15"/>
      <c r="C182" s="126" t="s">
        <v>648</v>
      </c>
      <c r="D182" s="126" t="s">
        <v>399</v>
      </c>
      <c r="E182" s="127" t="s">
        <v>863</v>
      </c>
      <c r="F182" s="128" t="s">
        <v>473</v>
      </c>
      <c r="G182" s="129" t="s">
        <v>457</v>
      </c>
      <c r="H182" s="130">
        <v>60</v>
      </c>
      <c r="I182" s="131"/>
      <c r="J182" s="132">
        <f t="shared" si="20"/>
        <v>0</v>
      </c>
      <c r="K182" s="128" t="s">
        <v>289</v>
      </c>
      <c r="L182" s="332"/>
      <c r="M182" s="333" t="s">
        <v>289</v>
      </c>
      <c r="N182" s="133" t="s">
        <v>309</v>
      </c>
      <c r="O182" s="255"/>
      <c r="P182" s="134">
        <f t="shared" si="21"/>
        <v>0</v>
      </c>
      <c r="Q182" s="134">
        <v>0</v>
      </c>
      <c r="R182" s="134">
        <f t="shared" si="22"/>
        <v>0</v>
      </c>
      <c r="S182" s="134">
        <v>0</v>
      </c>
      <c r="T182" s="135">
        <f t="shared" si="23"/>
        <v>0</v>
      </c>
      <c r="AR182" s="306" t="s">
        <v>402</v>
      </c>
      <c r="AT182" s="306" t="s">
        <v>399</v>
      </c>
      <c r="AU182" s="306" t="s">
        <v>348</v>
      </c>
      <c r="AY182" s="306" t="s">
        <v>396</v>
      </c>
      <c r="BE182" s="334">
        <f t="shared" si="24"/>
        <v>0</v>
      </c>
      <c r="BF182" s="334">
        <f t="shared" si="25"/>
        <v>0</v>
      </c>
      <c r="BG182" s="334">
        <f t="shared" si="26"/>
        <v>0</v>
      </c>
      <c r="BH182" s="334">
        <f t="shared" si="27"/>
        <v>0</v>
      </c>
      <c r="BI182" s="334">
        <f t="shared" si="28"/>
        <v>0</v>
      </c>
      <c r="BJ182" s="306" t="s">
        <v>346</v>
      </c>
      <c r="BK182" s="334">
        <f t="shared" si="29"/>
        <v>0</v>
      </c>
      <c r="BL182" s="306" t="s">
        <v>403</v>
      </c>
      <c r="BM182" s="306" t="s">
        <v>925</v>
      </c>
    </row>
    <row r="183" spans="2:65" s="253" customFormat="1" ht="22.5" customHeight="1">
      <c r="B183" s="15"/>
      <c r="C183" s="126" t="s">
        <v>651</v>
      </c>
      <c r="D183" s="126" t="s">
        <v>399</v>
      </c>
      <c r="E183" s="127" t="s">
        <v>926</v>
      </c>
      <c r="F183" s="128" t="s">
        <v>869</v>
      </c>
      <c r="G183" s="129" t="s">
        <v>401</v>
      </c>
      <c r="H183" s="130">
        <v>1</v>
      </c>
      <c r="I183" s="131"/>
      <c r="J183" s="132">
        <f t="shared" si="20"/>
        <v>0</v>
      </c>
      <c r="K183" s="128" t="s">
        <v>289</v>
      </c>
      <c r="L183" s="332"/>
      <c r="M183" s="333" t="s">
        <v>289</v>
      </c>
      <c r="N183" s="133" t="s">
        <v>309</v>
      </c>
      <c r="O183" s="255"/>
      <c r="P183" s="134">
        <f t="shared" si="21"/>
        <v>0</v>
      </c>
      <c r="Q183" s="134">
        <v>0</v>
      </c>
      <c r="R183" s="134">
        <f t="shared" si="22"/>
        <v>0</v>
      </c>
      <c r="S183" s="134">
        <v>0</v>
      </c>
      <c r="T183" s="135">
        <f t="shared" si="23"/>
        <v>0</v>
      </c>
      <c r="AR183" s="306" t="s">
        <v>402</v>
      </c>
      <c r="AT183" s="306" t="s">
        <v>399</v>
      </c>
      <c r="AU183" s="306" t="s">
        <v>348</v>
      </c>
      <c r="AY183" s="306" t="s">
        <v>396</v>
      </c>
      <c r="BE183" s="334">
        <f t="shared" si="24"/>
        <v>0</v>
      </c>
      <c r="BF183" s="334">
        <f t="shared" si="25"/>
        <v>0</v>
      </c>
      <c r="BG183" s="334">
        <f t="shared" si="26"/>
        <v>0</v>
      </c>
      <c r="BH183" s="334">
        <f t="shared" si="27"/>
        <v>0</v>
      </c>
      <c r="BI183" s="334">
        <f t="shared" si="28"/>
        <v>0</v>
      </c>
      <c r="BJ183" s="306" t="s">
        <v>346</v>
      </c>
      <c r="BK183" s="334">
        <f t="shared" si="29"/>
        <v>0</v>
      </c>
      <c r="BL183" s="306" t="s">
        <v>403</v>
      </c>
      <c r="BM183" s="306" t="s">
        <v>927</v>
      </c>
    </row>
    <row r="184" spans="2:65" s="253" customFormat="1" ht="22.5" customHeight="1">
      <c r="B184" s="15"/>
      <c r="C184" s="126" t="s">
        <v>928</v>
      </c>
      <c r="D184" s="126" t="s">
        <v>399</v>
      </c>
      <c r="E184" s="127" t="s">
        <v>929</v>
      </c>
      <c r="F184" s="128" t="s">
        <v>872</v>
      </c>
      <c r="G184" s="129" t="s">
        <v>401</v>
      </c>
      <c r="H184" s="130">
        <v>4</v>
      </c>
      <c r="I184" s="131"/>
      <c r="J184" s="132">
        <f t="shared" si="20"/>
        <v>0</v>
      </c>
      <c r="K184" s="128" t="s">
        <v>289</v>
      </c>
      <c r="L184" s="332"/>
      <c r="M184" s="333" t="s">
        <v>289</v>
      </c>
      <c r="N184" s="133" t="s">
        <v>309</v>
      </c>
      <c r="O184" s="255"/>
      <c r="P184" s="134">
        <f t="shared" si="21"/>
        <v>0</v>
      </c>
      <c r="Q184" s="134">
        <v>0</v>
      </c>
      <c r="R184" s="134">
        <f t="shared" si="22"/>
        <v>0</v>
      </c>
      <c r="S184" s="134">
        <v>0</v>
      </c>
      <c r="T184" s="135">
        <f t="shared" si="23"/>
        <v>0</v>
      </c>
      <c r="AR184" s="306" t="s">
        <v>402</v>
      </c>
      <c r="AT184" s="306" t="s">
        <v>399</v>
      </c>
      <c r="AU184" s="306" t="s">
        <v>348</v>
      </c>
      <c r="AY184" s="306" t="s">
        <v>396</v>
      </c>
      <c r="BE184" s="334">
        <f t="shared" si="24"/>
        <v>0</v>
      </c>
      <c r="BF184" s="334">
        <f t="shared" si="25"/>
        <v>0</v>
      </c>
      <c r="BG184" s="334">
        <f t="shared" si="26"/>
        <v>0</v>
      </c>
      <c r="BH184" s="334">
        <f t="shared" si="27"/>
        <v>0</v>
      </c>
      <c r="BI184" s="334">
        <f t="shared" si="28"/>
        <v>0</v>
      </c>
      <c r="BJ184" s="306" t="s">
        <v>346</v>
      </c>
      <c r="BK184" s="334">
        <f t="shared" si="29"/>
        <v>0</v>
      </c>
      <c r="BL184" s="306" t="s">
        <v>403</v>
      </c>
      <c r="BM184" s="306" t="s">
        <v>930</v>
      </c>
    </row>
    <row r="185" spans="2:65" s="114" customFormat="1" ht="29.85" customHeight="1">
      <c r="B185" s="113"/>
      <c r="D185" s="123" t="s">
        <v>337</v>
      </c>
      <c r="E185" s="124" t="s">
        <v>931</v>
      </c>
      <c r="F185" s="124" t="s">
        <v>932</v>
      </c>
      <c r="I185" s="117"/>
      <c r="J185" s="125">
        <f>BK185</f>
        <v>0</v>
      </c>
      <c r="L185" s="113"/>
      <c r="M185" s="119"/>
      <c r="N185" s="120"/>
      <c r="O185" s="120"/>
      <c r="P185" s="121">
        <f>SUM(P186:P187)</f>
        <v>0</v>
      </c>
      <c r="Q185" s="120"/>
      <c r="R185" s="121">
        <f>SUM(R186:R187)</f>
        <v>0</v>
      </c>
      <c r="S185" s="120"/>
      <c r="T185" s="122">
        <f>SUM(T186:T187)</f>
        <v>0</v>
      </c>
      <c r="AR185" s="115" t="s">
        <v>348</v>
      </c>
      <c r="AT185" s="329" t="s">
        <v>337</v>
      </c>
      <c r="AU185" s="329" t="s">
        <v>346</v>
      </c>
      <c r="AY185" s="115" t="s">
        <v>396</v>
      </c>
      <c r="BK185" s="330">
        <f>SUM(BK186:BK187)</f>
        <v>0</v>
      </c>
    </row>
    <row r="186" spans="2:65" s="253" customFormat="1" ht="22.5" customHeight="1">
      <c r="B186" s="15"/>
      <c r="C186" s="126" t="s">
        <v>933</v>
      </c>
      <c r="D186" s="126" t="s">
        <v>399</v>
      </c>
      <c r="E186" s="127" t="s">
        <v>934</v>
      </c>
      <c r="F186" s="128" t="s">
        <v>935</v>
      </c>
      <c r="G186" s="129" t="s">
        <v>401</v>
      </c>
      <c r="H186" s="130">
        <v>4</v>
      </c>
      <c r="I186" s="131"/>
      <c r="J186" s="132">
        <f>ROUND(I186*H186,2)</f>
        <v>0</v>
      </c>
      <c r="K186" s="128" t="s">
        <v>289</v>
      </c>
      <c r="L186" s="332"/>
      <c r="M186" s="333" t="s">
        <v>289</v>
      </c>
      <c r="N186" s="133" t="s">
        <v>309</v>
      </c>
      <c r="O186" s="255"/>
      <c r="P186" s="134">
        <f>O186*H186</f>
        <v>0</v>
      </c>
      <c r="Q186" s="134">
        <v>0</v>
      </c>
      <c r="R186" s="134">
        <f>Q186*H186</f>
        <v>0</v>
      </c>
      <c r="S186" s="134">
        <v>0</v>
      </c>
      <c r="T186" s="135">
        <f>S186*H186</f>
        <v>0</v>
      </c>
      <c r="AR186" s="306" t="s">
        <v>486</v>
      </c>
      <c r="AT186" s="306" t="s">
        <v>399</v>
      </c>
      <c r="AU186" s="306" t="s">
        <v>348</v>
      </c>
      <c r="AY186" s="306" t="s">
        <v>396</v>
      </c>
      <c r="BE186" s="334">
        <f>IF(N186="základní",J186,0)</f>
        <v>0</v>
      </c>
      <c r="BF186" s="334">
        <f>IF(N186="snížená",J186,0)</f>
        <v>0</v>
      </c>
      <c r="BG186" s="334">
        <f>IF(N186="zákl. přenesená",J186,0)</f>
        <v>0</v>
      </c>
      <c r="BH186" s="334">
        <f>IF(N186="sníž. přenesená",J186,0)</f>
        <v>0</v>
      </c>
      <c r="BI186" s="334">
        <f>IF(N186="nulová",J186,0)</f>
        <v>0</v>
      </c>
      <c r="BJ186" s="306" t="s">
        <v>346</v>
      </c>
      <c r="BK186" s="334">
        <f>ROUND(I186*H186,2)</f>
        <v>0</v>
      </c>
      <c r="BL186" s="306" t="s">
        <v>435</v>
      </c>
      <c r="BM186" s="306" t="s">
        <v>936</v>
      </c>
    </row>
    <row r="187" spans="2:65" s="253" customFormat="1" ht="22.5" customHeight="1">
      <c r="B187" s="15"/>
      <c r="C187" s="126" t="s">
        <v>937</v>
      </c>
      <c r="D187" s="126" t="s">
        <v>399</v>
      </c>
      <c r="E187" s="127" t="s">
        <v>938</v>
      </c>
      <c r="F187" s="128" t="s">
        <v>939</v>
      </c>
      <c r="G187" s="129" t="s">
        <v>401</v>
      </c>
      <c r="H187" s="130">
        <v>1</v>
      </c>
      <c r="I187" s="131"/>
      <c r="J187" s="132">
        <f>ROUND(I187*H187,2)</f>
        <v>0</v>
      </c>
      <c r="K187" s="128" t="s">
        <v>289</v>
      </c>
      <c r="L187" s="332"/>
      <c r="M187" s="333" t="s">
        <v>289</v>
      </c>
      <c r="N187" s="133" t="s">
        <v>309</v>
      </c>
      <c r="O187" s="255"/>
      <c r="P187" s="134">
        <f>O187*H187</f>
        <v>0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306" t="s">
        <v>486</v>
      </c>
      <c r="AT187" s="306" t="s">
        <v>399</v>
      </c>
      <c r="AU187" s="306" t="s">
        <v>348</v>
      </c>
      <c r="AY187" s="306" t="s">
        <v>396</v>
      </c>
      <c r="BE187" s="334">
        <f>IF(N187="základní",J187,0)</f>
        <v>0</v>
      </c>
      <c r="BF187" s="334">
        <f>IF(N187="snížená",J187,0)</f>
        <v>0</v>
      </c>
      <c r="BG187" s="334">
        <f>IF(N187="zákl. přenesená",J187,0)</f>
        <v>0</v>
      </c>
      <c r="BH187" s="334">
        <f>IF(N187="sníž. přenesená",J187,0)</f>
        <v>0</v>
      </c>
      <c r="BI187" s="334">
        <f>IF(N187="nulová",J187,0)</f>
        <v>0</v>
      </c>
      <c r="BJ187" s="306" t="s">
        <v>346</v>
      </c>
      <c r="BK187" s="334">
        <f>ROUND(I187*H187,2)</f>
        <v>0</v>
      </c>
      <c r="BL187" s="306" t="s">
        <v>435</v>
      </c>
      <c r="BM187" s="306" t="s">
        <v>940</v>
      </c>
    </row>
    <row r="188" spans="2:65" s="114" customFormat="1" ht="29.85" customHeight="1">
      <c r="B188" s="113"/>
      <c r="D188" s="123" t="s">
        <v>337</v>
      </c>
      <c r="E188" s="124" t="s">
        <v>941</v>
      </c>
      <c r="F188" s="124" t="s">
        <v>942</v>
      </c>
      <c r="I188" s="117"/>
      <c r="J188" s="125">
        <f>BK188</f>
        <v>0</v>
      </c>
      <c r="L188" s="113"/>
      <c r="M188" s="119"/>
      <c r="N188" s="120"/>
      <c r="O188" s="120"/>
      <c r="P188" s="121">
        <f>SUM(P189:P207)</f>
        <v>0</v>
      </c>
      <c r="Q188" s="120"/>
      <c r="R188" s="121">
        <f>SUM(R189:R207)</f>
        <v>0</v>
      </c>
      <c r="S188" s="120"/>
      <c r="T188" s="122">
        <f>SUM(T189:T207)</f>
        <v>0</v>
      </c>
      <c r="AR188" s="115" t="s">
        <v>348</v>
      </c>
      <c r="AT188" s="329" t="s">
        <v>337</v>
      </c>
      <c r="AU188" s="329" t="s">
        <v>346</v>
      </c>
      <c r="AY188" s="115" t="s">
        <v>396</v>
      </c>
      <c r="BK188" s="330">
        <f>SUM(BK189:BK207)</f>
        <v>0</v>
      </c>
    </row>
    <row r="189" spans="2:65" s="253" customFormat="1" ht="31.5" customHeight="1">
      <c r="B189" s="15"/>
      <c r="C189" s="126" t="s">
        <v>943</v>
      </c>
      <c r="D189" s="126" t="s">
        <v>399</v>
      </c>
      <c r="E189" s="127" t="s">
        <v>944</v>
      </c>
      <c r="F189" s="128" t="s">
        <v>945</v>
      </c>
      <c r="G189" s="129" t="s">
        <v>401</v>
      </c>
      <c r="H189" s="130">
        <v>1</v>
      </c>
      <c r="I189" s="131"/>
      <c r="J189" s="132">
        <f t="shared" ref="J189:J207" si="30">ROUND(I189*H189,2)</f>
        <v>0</v>
      </c>
      <c r="K189" s="128" t="s">
        <v>289</v>
      </c>
      <c r="L189" s="332"/>
      <c r="M189" s="333" t="s">
        <v>289</v>
      </c>
      <c r="N189" s="133" t="s">
        <v>309</v>
      </c>
      <c r="O189" s="255"/>
      <c r="P189" s="134">
        <f t="shared" ref="P189:P207" si="31">O189*H189</f>
        <v>0</v>
      </c>
      <c r="Q189" s="134">
        <v>0</v>
      </c>
      <c r="R189" s="134">
        <f t="shared" ref="R189:R207" si="32">Q189*H189</f>
        <v>0</v>
      </c>
      <c r="S189" s="134">
        <v>0</v>
      </c>
      <c r="T189" s="135">
        <f t="shared" ref="T189:T207" si="33">S189*H189</f>
        <v>0</v>
      </c>
      <c r="AR189" s="306" t="s">
        <v>402</v>
      </c>
      <c r="AT189" s="306" t="s">
        <v>399</v>
      </c>
      <c r="AU189" s="306" t="s">
        <v>348</v>
      </c>
      <c r="AY189" s="306" t="s">
        <v>396</v>
      </c>
      <c r="BE189" s="334">
        <f t="shared" ref="BE189:BE207" si="34">IF(N189="základní",J189,0)</f>
        <v>0</v>
      </c>
      <c r="BF189" s="334">
        <f t="shared" ref="BF189:BF207" si="35">IF(N189="snížená",J189,0)</f>
        <v>0</v>
      </c>
      <c r="BG189" s="334">
        <f t="shared" ref="BG189:BG207" si="36">IF(N189="zákl. přenesená",J189,0)</f>
        <v>0</v>
      </c>
      <c r="BH189" s="334">
        <f t="shared" ref="BH189:BH207" si="37">IF(N189="sníž. přenesená",J189,0)</f>
        <v>0</v>
      </c>
      <c r="BI189" s="334">
        <f t="shared" ref="BI189:BI207" si="38">IF(N189="nulová",J189,0)</f>
        <v>0</v>
      </c>
      <c r="BJ189" s="306" t="s">
        <v>346</v>
      </c>
      <c r="BK189" s="334">
        <f t="shared" ref="BK189:BK207" si="39">ROUND(I189*H189,2)</f>
        <v>0</v>
      </c>
      <c r="BL189" s="306" t="s">
        <v>403</v>
      </c>
      <c r="BM189" s="306" t="s">
        <v>946</v>
      </c>
    </row>
    <row r="190" spans="2:65" s="253" customFormat="1" ht="44.25" customHeight="1">
      <c r="B190" s="15"/>
      <c r="C190" s="126" t="s">
        <v>947</v>
      </c>
      <c r="D190" s="126" t="s">
        <v>399</v>
      </c>
      <c r="E190" s="127" t="s">
        <v>948</v>
      </c>
      <c r="F190" s="128" t="s">
        <v>949</v>
      </c>
      <c r="G190" s="129" t="s">
        <v>401</v>
      </c>
      <c r="H190" s="130">
        <v>1</v>
      </c>
      <c r="I190" s="131"/>
      <c r="J190" s="132">
        <f t="shared" si="30"/>
        <v>0</v>
      </c>
      <c r="K190" s="128" t="s">
        <v>289</v>
      </c>
      <c r="L190" s="332"/>
      <c r="M190" s="333" t="s">
        <v>289</v>
      </c>
      <c r="N190" s="133" t="s">
        <v>309</v>
      </c>
      <c r="O190" s="255"/>
      <c r="P190" s="134">
        <f t="shared" si="31"/>
        <v>0</v>
      </c>
      <c r="Q190" s="134">
        <v>0</v>
      </c>
      <c r="R190" s="134">
        <f t="shared" si="32"/>
        <v>0</v>
      </c>
      <c r="S190" s="134">
        <v>0</v>
      </c>
      <c r="T190" s="135">
        <f t="shared" si="33"/>
        <v>0</v>
      </c>
      <c r="AR190" s="306" t="s">
        <v>402</v>
      </c>
      <c r="AT190" s="306" t="s">
        <v>399</v>
      </c>
      <c r="AU190" s="306" t="s">
        <v>348</v>
      </c>
      <c r="AY190" s="306" t="s">
        <v>396</v>
      </c>
      <c r="BE190" s="334">
        <f t="shared" si="34"/>
        <v>0</v>
      </c>
      <c r="BF190" s="334">
        <f t="shared" si="35"/>
        <v>0</v>
      </c>
      <c r="BG190" s="334">
        <f t="shared" si="36"/>
        <v>0</v>
      </c>
      <c r="BH190" s="334">
        <f t="shared" si="37"/>
        <v>0</v>
      </c>
      <c r="BI190" s="334">
        <f t="shared" si="38"/>
        <v>0</v>
      </c>
      <c r="BJ190" s="306" t="s">
        <v>346</v>
      </c>
      <c r="BK190" s="334">
        <f t="shared" si="39"/>
        <v>0</v>
      </c>
      <c r="BL190" s="306" t="s">
        <v>403</v>
      </c>
      <c r="BM190" s="306" t="s">
        <v>950</v>
      </c>
    </row>
    <row r="191" spans="2:65" s="253" customFormat="1" ht="22.5" customHeight="1">
      <c r="B191" s="15"/>
      <c r="C191" s="126" t="s">
        <v>951</v>
      </c>
      <c r="D191" s="126" t="s">
        <v>399</v>
      </c>
      <c r="E191" s="127" t="s">
        <v>882</v>
      </c>
      <c r="F191" s="128" t="s">
        <v>883</v>
      </c>
      <c r="G191" s="129" t="s">
        <v>401</v>
      </c>
      <c r="H191" s="130">
        <v>1</v>
      </c>
      <c r="I191" s="131"/>
      <c r="J191" s="132">
        <f t="shared" si="30"/>
        <v>0</v>
      </c>
      <c r="K191" s="128" t="s">
        <v>289</v>
      </c>
      <c r="L191" s="332"/>
      <c r="M191" s="333" t="s">
        <v>289</v>
      </c>
      <c r="N191" s="133" t="s">
        <v>309</v>
      </c>
      <c r="O191" s="255"/>
      <c r="P191" s="134">
        <f t="shared" si="31"/>
        <v>0</v>
      </c>
      <c r="Q191" s="134">
        <v>0</v>
      </c>
      <c r="R191" s="134">
        <f t="shared" si="32"/>
        <v>0</v>
      </c>
      <c r="S191" s="134">
        <v>0</v>
      </c>
      <c r="T191" s="135">
        <f t="shared" si="33"/>
        <v>0</v>
      </c>
      <c r="AR191" s="306" t="s">
        <v>402</v>
      </c>
      <c r="AT191" s="306" t="s">
        <v>399</v>
      </c>
      <c r="AU191" s="306" t="s">
        <v>348</v>
      </c>
      <c r="AY191" s="306" t="s">
        <v>396</v>
      </c>
      <c r="BE191" s="334">
        <f t="shared" si="34"/>
        <v>0</v>
      </c>
      <c r="BF191" s="334">
        <f t="shared" si="35"/>
        <v>0</v>
      </c>
      <c r="BG191" s="334">
        <f t="shared" si="36"/>
        <v>0</v>
      </c>
      <c r="BH191" s="334">
        <f t="shared" si="37"/>
        <v>0</v>
      </c>
      <c r="BI191" s="334">
        <f t="shared" si="38"/>
        <v>0</v>
      </c>
      <c r="BJ191" s="306" t="s">
        <v>346</v>
      </c>
      <c r="BK191" s="334">
        <f t="shared" si="39"/>
        <v>0</v>
      </c>
      <c r="BL191" s="306" t="s">
        <v>403</v>
      </c>
      <c r="BM191" s="306" t="s">
        <v>952</v>
      </c>
    </row>
    <row r="192" spans="2:65" s="253" customFormat="1" ht="22.5" customHeight="1">
      <c r="B192" s="15"/>
      <c r="C192" s="126" t="s">
        <v>953</v>
      </c>
      <c r="D192" s="126" t="s">
        <v>399</v>
      </c>
      <c r="E192" s="127" t="s">
        <v>780</v>
      </c>
      <c r="F192" s="128" t="s">
        <v>781</v>
      </c>
      <c r="G192" s="129" t="s">
        <v>401</v>
      </c>
      <c r="H192" s="130">
        <v>2</v>
      </c>
      <c r="I192" s="131"/>
      <c r="J192" s="132">
        <f t="shared" si="30"/>
        <v>0</v>
      </c>
      <c r="K192" s="128" t="s">
        <v>289</v>
      </c>
      <c r="L192" s="332"/>
      <c r="M192" s="333" t="s">
        <v>289</v>
      </c>
      <c r="N192" s="133" t="s">
        <v>309</v>
      </c>
      <c r="O192" s="255"/>
      <c r="P192" s="134">
        <f t="shared" si="31"/>
        <v>0</v>
      </c>
      <c r="Q192" s="134">
        <v>0</v>
      </c>
      <c r="R192" s="134">
        <f t="shared" si="32"/>
        <v>0</v>
      </c>
      <c r="S192" s="134">
        <v>0</v>
      </c>
      <c r="T192" s="135">
        <f t="shared" si="33"/>
        <v>0</v>
      </c>
      <c r="AR192" s="306" t="s">
        <v>402</v>
      </c>
      <c r="AT192" s="306" t="s">
        <v>399</v>
      </c>
      <c r="AU192" s="306" t="s">
        <v>348</v>
      </c>
      <c r="AY192" s="306" t="s">
        <v>396</v>
      </c>
      <c r="BE192" s="334">
        <f t="shared" si="34"/>
        <v>0</v>
      </c>
      <c r="BF192" s="334">
        <f t="shared" si="35"/>
        <v>0</v>
      </c>
      <c r="BG192" s="334">
        <f t="shared" si="36"/>
        <v>0</v>
      </c>
      <c r="BH192" s="334">
        <f t="shared" si="37"/>
        <v>0</v>
      </c>
      <c r="BI192" s="334">
        <f t="shared" si="38"/>
        <v>0</v>
      </c>
      <c r="BJ192" s="306" t="s">
        <v>346</v>
      </c>
      <c r="BK192" s="334">
        <f t="shared" si="39"/>
        <v>0</v>
      </c>
      <c r="BL192" s="306" t="s">
        <v>403</v>
      </c>
      <c r="BM192" s="306" t="s">
        <v>954</v>
      </c>
    </row>
    <row r="193" spans="2:65" s="253" customFormat="1" ht="22.5" customHeight="1">
      <c r="B193" s="15"/>
      <c r="C193" s="126" t="s">
        <v>955</v>
      </c>
      <c r="D193" s="126" t="s">
        <v>399</v>
      </c>
      <c r="E193" s="127" t="s">
        <v>464</v>
      </c>
      <c r="F193" s="128" t="s">
        <v>465</v>
      </c>
      <c r="G193" s="129" t="s">
        <v>441</v>
      </c>
      <c r="H193" s="130">
        <v>7</v>
      </c>
      <c r="I193" s="131"/>
      <c r="J193" s="132">
        <f t="shared" si="30"/>
        <v>0</v>
      </c>
      <c r="K193" s="128" t="s">
        <v>289</v>
      </c>
      <c r="L193" s="332"/>
      <c r="M193" s="333" t="s">
        <v>289</v>
      </c>
      <c r="N193" s="133" t="s">
        <v>309</v>
      </c>
      <c r="O193" s="255"/>
      <c r="P193" s="134">
        <f t="shared" si="31"/>
        <v>0</v>
      </c>
      <c r="Q193" s="134">
        <v>0</v>
      </c>
      <c r="R193" s="134">
        <f t="shared" si="32"/>
        <v>0</v>
      </c>
      <c r="S193" s="134">
        <v>0</v>
      </c>
      <c r="T193" s="135">
        <f t="shared" si="33"/>
        <v>0</v>
      </c>
      <c r="AR193" s="306" t="s">
        <v>402</v>
      </c>
      <c r="AT193" s="306" t="s">
        <v>399</v>
      </c>
      <c r="AU193" s="306" t="s">
        <v>348</v>
      </c>
      <c r="AY193" s="306" t="s">
        <v>396</v>
      </c>
      <c r="BE193" s="334">
        <f t="shared" si="34"/>
        <v>0</v>
      </c>
      <c r="BF193" s="334">
        <f t="shared" si="35"/>
        <v>0</v>
      </c>
      <c r="BG193" s="334">
        <f t="shared" si="36"/>
        <v>0</v>
      </c>
      <c r="BH193" s="334">
        <f t="shared" si="37"/>
        <v>0</v>
      </c>
      <c r="BI193" s="334">
        <f t="shared" si="38"/>
        <v>0</v>
      </c>
      <c r="BJ193" s="306" t="s">
        <v>346</v>
      </c>
      <c r="BK193" s="334">
        <f t="shared" si="39"/>
        <v>0</v>
      </c>
      <c r="BL193" s="306" t="s">
        <v>403</v>
      </c>
      <c r="BM193" s="306" t="s">
        <v>956</v>
      </c>
    </row>
    <row r="194" spans="2:65" s="253" customFormat="1" ht="31.5" customHeight="1">
      <c r="B194" s="15"/>
      <c r="C194" s="126" t="s">
        <v>957</v>
      </c>
      <c r="D194" s="126" t="s">
        <v>399</v>
      </c>
      <c r="E194" s="127" t="s">
        <v>958</v>
      </c>
      <c r="F194" s="128" t="s">
        <v>959</v>
      </c>
      <c r="G194" s="129" t="s">
        <v>401</v>
      </c>
      <c r="H194" s="130">
        <v>2</v>
      </c>
      <c r="I194" s="131"/>
      <c r="J194" s="132">
        <f t="shared" si="30"/>
        <v>0</v>
      </c>
      <c r="K194" s="128" t="s">
        <v>289</v>
      </c>
      <c r="L194" s="332"/>
      <c r="M194" s="333" t="s">
        <v>289</v>
      </c>
      <c r="N194" s="133" t="s">
        <v>309</v>
      </c>
      <c r="O194" s="255"/>
      <c r="P194" s="134">
        <f t="shared" si="31"/>
        <v>0</v>
      </c>
      <c r="Q194" s="134">
        <v>0</v>
      </c>
      <c r="R194" s="134">
        <f t="shared" si="32"/>
        <v>0</v>
      </c>
      <c r="S194" s="134">
        <v>0</v>
      </c>
      <c r="T194" s="135">
        <f t="shared" si="33"/>
        <v>0</v>
      </c>
      <c r="AR194" s="306" t="s">
        <v>402</v>
      </c>
      <c r="AT194" s="306" t="s">
        <v>399</v>
      </c>
      <c r="AU194" s="306" t="s">
        <v>348</v>
      </c>
      <c r="AY194" s="306" t="s">
        <v>396</v>
      </c>
      <c r="BE194" s="334">
        <f t="shared" si="34"/>
        <v>0</v>
      </c>
      <c r="BF194" s="334">
        <f t="shared" si="35"/>
        <v>0</v>
      </c>
      <c r="BG194" s="334">
        <f t="shared" si="36"/>
        <v>0</v>
      </c>
      <c r="BH194" s="334">
        <f t="shared" si="37"/>
        <v>0</v>
      </c>
      <c r="BI194" s="334">
        <f t="shared" si="38"/>
        <v>0</v>
      </c>
      <c r="BJ194" s="306" t="s">
        <v>346</v>
      </c>
      <c r="BK194" s="334">
        <f t="shared" si="39"/>
        <v>0</v>
      </c>
      <c r="BL194" s="306" t="s">
        <v>403</v>
      </c>
      <c r="BM194" s="306" t="s">
        <v>960</v>
      </c>
    </row>
    <row r="195" spans="2:65" s="253" customFormat="1" ht="31.5" customHeight="1">
      <c r="B195" s="15"/>
      <c r="C195" s="126" t="s">
        <v>961</v>
      </c>
      <c r="D195" s="126" t="s">
        <v>399</v>
      </c>
      <c r="E195" s="127" t="s">
        <v>962</v>
      </c>
      <c r="F195" s="128" t="s">
        <v>963</v>
      </c>
      <c r="G195" s="129" t="s">
        <v>401</v>
      </c>
      <c r="H195" s="130">
        <v>2</v>
      </c>
      <c r="I195" s="131"/>
      <c r="J195" s="132">
        <f t="shared" si="30"/>
        <v>0</v>
      </c>
      <c r="K195" s="128" t="s">
        <v>289</v>
      </c>
      <c r="L195" s="332"/>
      <c r="M195" s="333" t="s">
        <v>289</v>
      </c>
      <c r="N195" s="133" t="s">
        <v>309</v>
      </c>
      <c r="O195" s="255"/>
      <c r="P195" s="134">
        <f t="shared" si="31"/>
        <v>0</v>
      </c>
      <c r="Q195" s="134">
        <v>0</v>
      </c>
      <c r="R195" s="134">
        <f t="shared" si="32"/>
        <v>0</v>
      </c>
      <c r="S195" s="134">
        <v>0</v>
      </c>
      <c r="T195" s="135">
        <f t="shared" si="33"/>
        <v>0</v>
      </c>
      <c r="AR195" s="306" t="s">
        <v>402</v>
      </c>
      <c r="AT195" s="306" t="s">
        <v>399</v>
      </c>
      <c r="AU195" s="306" t="s">
        <v>348</v>
      </c>
      <c r="AY195" s="306" t="s">
        <v>396</v>
      </c>
      <c r="BE195" s="334">
        <f t="shared" si="34"/>
        <v>0</v>
      </c>
      <c r="BF195" s="334">
        <f t="shared" si="35"/>
        <v>0</v>
      </c>
      <c r="BG195" s="334">
        <f t="shared" si="36"/>
        <v>0</v>
      </c>
      <c r="BH195" s="334">
        <f t="shared" si="37"/>
        <v>0</v>
      </c>
      <c r="BI195" s="334">
        <f t="shared" si="38"/>
        <v>0</v>
      </c>
      <c r="BJ195" s="306" t="s">
        <v>346</v>
      </c>
      <c r="BK195" s="334">
        <f t="shared" si="39"/>
        <v>0</v>
      </c>
      <c r="BL195" s="306" t="s">
        <v>403</v>
      </c>
      <c r="BM195" s="306" t="s">
        <v>964</v>
      </c>
    </row>
    <row r="196" spans="2:65" s="253" customFormat="1" ht="22.5" customHeight="1">
      <c r="B196" s="15"/>
      <c r="C196" s="126" t="s">
        <v>965</v>
      </c>
      <c r="D196" s="126" t="s">
        <v>399</v>
      </c>
      <c r="E196" s="127" t="s">
        <v>966</v>
      </c>
      <c r="F196" s="128" t="s">
        <v>967</v>
      </c>
      <c r="G196" s="129" t="s">
        <v>401</v>
      </c>
      <c r="H196" s="130">
        <v>3</v>
      </c>
      <c r="I196" s="131"/>
      <c r="J196" s="132">
        <f t="shared" si="30"/>
        <v>0</v>
      </c>
      <c r="K196" s="128" t="s">
        <v>289</v>
      </c>
      <c r="L196" s="332"/>
      <c r="M196" s="333" t="s">
        <v>289</v>
      </c>
      <c r="N196" s="133" t="s">
        <v>309</v>
      </c>
      <c r="O196" s="255"/>
      <c r="P196" s="134">
        <f t="shared" si="31"/>
        <v>0</v>
      </c>
      <c r="Q196" s="134">
        <v>0</v>
      </c>
      <c r="R196" s="134">
        <f t="shared" si="32"/>
        <v>0</v>
      </c>
      <c r="S196" s="134">
        <v>0</v>
      </c>
      <c r="T196" s="135">
        <f t="shared" si="33"/>
        <v>0</v>
      </c>
      <c r="AR196" s="306" t="s">
        <v>402</v>
      </c>
      <c r="AT196" s="306" t="s">
        <v>399</v>
      </c>
      <c r="AU196" s="306" t="s">
        <v>348</v>
      </c>
      <c r="AY196" s="306" t="s">
        <v>396</v>
      </c>
      <c r="BE196" s="334">
        <f t="shared" si="34"/>
        <v>0</v>
      </c>
      <c r="BF196" s="334">
        <f t="shared" si="35"/>
        <v>0</v>
      </c>
      <c r="BG196" s="334">
        <f t="shared" si="36"/>
        <v>0</v>
      </c>
      <c r="BH196" s="334">
        <f t="shared" si="37"/>
        <v>0</v>
      </c>
      <c r="BI196" s="334">
        <f t="shared" si="38"/>
        <v>0</v>
      </c>
      <c r="BJ196" s="306" t="s">
        <v>346</v>
      </c>
      <c r="BK196" s="334">
        <f t="shared" si="39"/>
        <v>0</v>
      </c>
      <c r="BL196" s="306" t="s">
        <v>403</v>
      </c>
      <c r="BM196" s="306" t="s">
        <v>968</v>
      </c>
    </row>
    <row r="197" spans="2:65" s="253" customFormat="1" ht="31.5" customHeight="1">
      <c r="B197" s="15"/>
      <c r="C197" s="126" t="s">
        <v>969</v>
      </c>
      <c r="D197" s="126" t="s">
        <v>399</v>
      </c>
      <c r="E197" s="127" t="s">
        <v>970</v>
      </c>
      <c r="F197" s="128" t="s">
        <v>971</v>
      </c>
      <c r="G197" s="129" t="s">
        <v>401</v>
      </c>
      <c r="H197" s="130">
        <v>4</v>
      </c>
      <c r="I197" s="131"/>
      <c r="J197" s="132">
        <f t="shared" si="30"/>
        <v>0</v>
      </c>
      <c r="K197" s="128" t="s">
        <v>289</v>
      </c>
      <c r="L197" s="332"/>
      <c r="M197" s="333" t="s">
        <v>289</v>
      </c>
      <c r="N197" s="133" t="s">
        <v>309</v>
      </c>
      <c r="O197" s="255"/>
      <c r="P197" s="134">
        <f t="shared" si="31"/>
        <v>0</v>
      </c>
      <c r="Q197" s="134">
        <v>0</v>
      </c>
      <c r="R197" s="134">
        <f t="shared" si="32"/>
        <v>0</v>
      </c>
      <c r="S197" s="134">
        <v>0</v>
      </c>
      <c r="T197" s="135">
        <f t="shared" si="33"/>
        <v>0</v>
      </c>
      <c r="AR197" s="306" t="s">
        <v>402</v>
      </c>
      <c r="AT197" s="306" t="s">
        <v>399</v>
      </c>
      <c r="AU197" s="306" t="s">
        <v>348</v>
      </c>
      <c r="AY197" s="306" t="s">
        <v>396</v>
      </c>
      <c r="BE197" s="334">
        <f t="shared" si="34"/>
        <v>0</v>
      </c>
      <c r="BF197" s="334">
        <f t="shared" si="35"/>
        <v>0</v>
      </c>
      <c r="BG197" s="334">
        <f t="shared" si="36"/>
        <v>0</v>
      </c>
      <c r="BH197" s="334">
        <f t="shared" si="37"/>
        <v>0</v>
      </c>
      <c r="BI197" s="334">
        <f t="shared" si="38"/>
        <v>0</v>
      </c>
      <c r="BJ197" s="306" t="s">
        <v>346</v>
      </c>
      <c r="BK197" s="334">
        <f t="shared" si="39"/>
        <v>0</v>
      </c>
      <c r="BL197" s="306" t="s">
        <v>403</v>
      </c>
      <c r="BM197" s="306" t="s">
        <v>972</v>
      </c>
    </row>
    <row r="198" spans="2:65" s="253" customFormat="1" ht="31.5" customHeight="1">
      <c r="B198" s="15"/>
      <c r="C198" s="126" t="s">
        <v>973</v>
      </c>
      <c r="D198" s="126" t="s">
        <v>399</v>
      </c>
      <c r="E198" s="127" t="s">
        <v>974</v>
      </c>
      <c r="F198" s="128" t="s">
        <v>975</v>
      </c>
      <c r="G198" s="129" t="s">
        <v>401</v>
      </c>
      <c r="H198" s="130">
        <v>4</v>
      </c>
      <c r="I198" s="131"/>
      <c r="J198" s="132">
        <f t="shared" si="30"/>
        <v>0</v>
      </c>
      <c r="K198" s="128" t="s">
        <v>289</v>
      </c>
      <c r="L198" s="332"/>
      <c r="M198" s="333" t="s">
        <v>289</v>
      </c>
      <c r="N198" s="133" t="s">
        <v>309</v>
      </c>
      <c r="O198" s="255"/>
      <c r="P198" s="134">
        <f t="shared" si="31"/>
        <v>0</v>
      </c>
      <c r="Q198" s="134">
        <v>0</v>
      </c>
      <c r="R198" s="134">
        <f t="shared" si="32"/>
        <v>0</v>
      </c>
      <c r="S198" s="134">
        <v>0</v>
      </c>
      <c r="T198" s="135">
        <f t="shared" si="33"/>
        <v>0</v>
      </c>
      <c r="AR198" s="306" t="s">
        <v>402</v>
      </c>
      <c r="AT198" s="306" t="s">
        <v>399</v>
      </c>
      <c r="AU198" s="306" t="s">
        <v>348</v>
      </c>
      <c r="AY198" s="306" t="s">
        <v>396</v>
      </c>
      <c r="BE198" s="334">
        <f t="shared" si="34"/>
        <v>0</v>
      </c>
      <c r="BF198" s="334">
        <f t="shared" si="35"/>
        <v>0</v>
      </c>
      <c r="BG198" s="334">
        <f t="shared" si="36"/>
        <v>0</v>
      </c>
      <c r="BH198" s="334">
        <f t="shared" si="37"/>
        <v>0</v>
      </c>
      <c r="BI198" s="334">
        <f t="shared" si="38"/>
        <v>0</v>
      </c>
      <c r="BJ198" s="306" t="s">
        <v>346</v>
      </c>
      <c r="BK198" s="334">
        <f t="shared" si="39"/>
        <v>0</v>
      </c>
      <c r="BL198" s="306" t="s">
        <v>403</v>
      </c>
      <c r="BM198" s="306" t="s">
        <v>976</v>
      </c>
    </row>
    <row r="199" spans="2:65" s="253" customFormat="1" ht="22.5" customHeight="1">
      <c r="B199" s="15"/>
      <c r="C199" s="126" t="s">
        <v>977</v>
      </c>
      <c r="D199" s="126" t="s">
        <v>399</v>
      </c>
      <c r="E199" s="127" t="s">
        <v>978</v>
      </c>
      <c r="F199" s="128" t="s">
        <v>979</v>
      </c>
      <c r="G199" s="129" t="s">
        <v>832</v>
      </c>
      <c r="H199" s="130">
        <v>2</v>
      </c>
      <c r="I199" s="131"/>
      <c r="J199" s="132">
        <f t="shared" si="30"/>
        <v>0</v>
      </c>
      <c r="K199" s="128" t="s">
        <v>289</v>
      </c>
      <c r="L199" s="332"/>
      <c r="M199" s="333" t="s">
        <v>289</v>
      </c>
      <c r="N199" s="133" t="s">
        <v>309</v>
      </c>
      <c r="O199" s="255"/>
      <c r="P199" s="134">
        <f t="shared" si="31"/>
        <v>0</v>
      </c>
      <c r="Q199" s="134">
        <v>0</v>
      </c>
      <c r="R199" s="134">
        <f t="shared" si="32"/>
        <v>0</v>
      </c>
      <c r="S199" s="134">
        <v>0</v>
      </c>
      <c r="T199" s="135">
        <f t="shared" si="33"/>
        <v>0</v>
      </c>
      <c r="AR199" s="306" t="s">
        <v>402</v>
      </c>
      <c r="AT199" s="306" t="s">
        <v>399</v>
      </c>
      <c r="AU199" s="306" t="s">
        <v>348</v>
      </c>
      <c r="AY199" s="306" t="s">
        <v>396</v>
      </c>
      <c r="BE199" s="334">
        <f t="shared" si="34"/>
        <v>0</v>
      </c>
      <c r="BF199" s="334">
        <f t="shared" si="35"/>
        <v>0</v>
      </c>
      <c r="BG199" s="334">
        <f t="shared" si="36"/>
        <v>0</v>
      </c>
      <c r="BH199" s="334">
        <f t="shared" si="37"/>
        <v>0</v>
      </c>
      <c r="BI199" s="334">
        <f t="shared" si="38"/>
        <v>0</v>
      </c>
      <c r="BJ199" s="306" t="s">
        <v>346</v>
      </c>
      <c r="BK199" s="334">
        <f t="shared" si="39"/>
        <v>0</v>
      </c>
      <c r="BL199" s="306" t="s">
        <v>403</v>
      </c>
      <c r="BM199" s="306" t="s">
        <v>980</v>
      </c>
    </row>
    <row r="200" spans="2:65" s="253" customFormat="1" ht="22.5" customHeight="1">
      <c r="B200" s="15"/>
      <c r="C200" s="126" t="s">
        <v>981</v>
      </c>
      <c r="D200" s="126" t="s">
        <v>399</v>
      </c>
      <c r="E200" s="127" t="s">
        <v>982</v>
      </c>
      <c r="F200" s="128" t="s">
        <v>983</v>
      </c>
      <c r="G200" s="129" t="s">
        <v>832</v>
      </c>
      <c r="H200" s="130">
        <v>7</v>
      </c>
      <c r="I200" s="131"/>
      <c r="J200" s="132">
        <f t="shared" si="30"/>
        <v>0</v>
      </c>
      <c r="K200" s="128" t="s">
        <v>289</v>
      </c>
      <c r="L200" s="332"/>
      <c r="M200" s="333" t="s">
        <v>289</v>
      </c>
      <c r="N200" s="133" t="s">
        <v>309</v>
      </c>
      <c r="O200" s="255"/>
      <c r="P200" s="134">
        <f t="shared" si="31"/>
        <v>0</v>
      </c>
      <c r="Q200" s="134">
        <v>0</v>
      </c>
      <c r="R200" s="134">
        <f t="shared" si="32"/>
        <v>0</v>
      </c>
      <c r="S200" s="134">
        <v>0</v>
      </c>
      <c r="T200" s="135">
        <f t="shared" si="33"/>
        <v>0</v>
      </c>
      <c r="AR200" s="306" t="s">
        <v>402</v>
      </c>
      <c r="AT200" s="306" t="s">
        <v>399</v>
      </c>
      <c r="AU200" s="306" t="s">
        <v>348</v>
      </c>
      <c r="AY200" s="306" t="s">
        <v>396</v>
      </c>
      <c r="BE200" s="334">
        <f t="shared" si="34"/>
        <v>0</v>
      </c>
      <c r="BF200" s="334">
        <f t="shared" si="35"/>
        <v>0</v>
      </c>
      <c r="BG200" s="334">
        <f t="shared" si="36"/>
        <v>0</v>
      </c>
      <c r="BH200" s="334">
        <f t="shared" si="37"/>
        <v>0</v>
      </c>
      <c r="BI200" s="334">
        <f t="shared" si="38"/>
        <v>0</v>
      </c>
      <c r="BJ200" s="306" t="s">
        <v>346</v>
      </c>
      <c r="BK200" s="334">
        <f t="shared" si="39"/>
        <v>0</v>
      </c>
      <c r="BL200" s="306" t="s">
        <v>403</v>
      </c>
      <c r="BM200" s="306" t="s">
        <v>984</v>
      </c>
    </row>
    <row r="201" spans="2:65" s="253" customFormat="1" ht="31.5" customHeight="1">
      <c r="B201" s="15"/>
      <c r="C201" s="126" t="s">
        <v>985</v>
      </c>
      <c r="D201" s="126" t="s">
        <v>399</v>
      </c>
      <c r="E201" s="127" t="s">
        <v>986</v>
      </c>
      <c r="F201" s="128" t="s">
        <v>987</v>
      </c>
      <c r="G201" s="129" t="s">
        <v>714</v>
      </c>
      <c r="H201" s="130">
        <v>14</v>
      </c>
      <c r="I201" s="131"/>
      <c r="J201" s="132">
        <f t="shared" si="30"/>
        <v>0</v>
      </c>
      <c r="K201" s="128" t="s">
        <v>289</v>
      </c>
      <c r="L201" s="332"/>
      <c r="M201" s="333" t="s">
        <v>289</v>
      </c>
      <c r="N201" s="133" t="s">
        <v>309</v>
      </c>
      <c r="O201" s="255"/>
      <c r="P201" s="134">
        <f t="shared" si="31"/>
        <v>0</v>
      </c>
      <c r="Q201" s="134">
        <v>0</v>
      </c>
      <c r="R201" s="134">
        <f t="shared" si="32"/>
        <v>0</v>
      </c>
      <c r="S201" s="134">
        <v>0</v>
      </c>
      <c r="T201" s="135">
        <f t="shared" si="33"/>
        <v>0</v>
      </c>
      <c r="AR201" s="306" t="s">
        <v>402</v>
      </c>
      <c r="AT201" s="306" t="s">
        <v>399</v>
      </c>
      <c r="AU201" s="306" t="s">
        <v>348</v>
      </c>
      <c r="AY201" s="306" t="s">
        <v>396</v>
      </c>
      <c r="BE201" s="334">
        <f t="shared" si="34"/>
        <v>0</v>
      </c>
      <c r="BF201" s="334">
        <f t="shared" si="35"/>
        <v>0</v>
      </c>
      <c r="BG201" s="334">
        <f t="shared" si="36"/>
        <v>0</v>
      </c>
      <c r="BH201" s="334">
        <f t="shared" si="37"/>
        <v>0</v>
      </c>
      <c r="BI201" s="334">
        <f t="shared" si="38"/>
        <v>0</v>
      </c>
      <c r="BJ201" s="306" t="s">
        <v>346</v>
      </c>
      <c r="BK201" s="334">
        <f t="shared" si="39"/>
        <v>0</v>
      </c>
      <c r="BL201" s="306" t="s">
        <v>403</v>
      </c>
      <c r="BM201" s="306" t="s">
        <v>988</v>
      </c>
    </row>
    <row r="202" spans="2:65" s="253" customFormat="1" ht="31.5" customHeight="1">
      <c r="B202" s="15"/>
      <c r="C202" s="126" t="s">
        <v>989</v>
      </c>
      <c r="D202" s="126" t="s">
        <v>399</v>
      </c>
      <c r="E202" s="127" t="s">
        <v>990</v>
      </c>
      <c r="F202" s="128" t="s">
        <v>987</v>
      </c>
      <c r="G202" s="129" t="s">
        <v>714</v>
      </c>
      <c r="H202" s="130">
        <v>13</v>
      </c>
      <c r="I202" s="131"/>
      <c r="J202" s="132">
        <f t="shared" si="30"/>
        <v>0</v>
      </c>
      <c r="K202" s="128" t="s">
        <v>289</v>
      </c>
      <c r="L202" s="332"/>
      <c r="M202" s="333" t="s">
        <v>289</v>
      </c>
      <c r="N202" s="133" t="s">
        <v>309</v>
      </c>
      <c r="O202" s="255"/>
      <c r="P202" s="134">
        <f t="shared" si="31"/>
        <v>0</v>
      </c>
      <c r="Q202" s="134">
        <v>0</v>
      </c>
      <c r="R202" s="134">
        <f t="shared" si="32"/>
        <v>0</v>
      </c>
      <c r="S202" s="134">
        <v>0</v>
      </c>
      <c r="T202" s="135">
        <f t="shared" si="33"/>
        <v>0</v>
      </c>
      <c r="AR202" s="306" t="s">
        <v>402</v>
      </c>
      <c r="AT202" s="306" t="s">
        <v>399</v>
      </c>
      <c r="AU202" s="306" t="s">
        <v>348</v>
      </c>
      <c r="AY202" s="306" t="s">
        <v>396</v>
      </c>
      <c r="BE202" s="334">
        <f t="shared" si="34"/>
        <v>0</v>
      </c>
      <c r="BF202" s="334">
        <f t="shared" si="35"/>
        <v>0</v>
      </c>
      <c r="BG202" s="334">
        <f t="shared" si="36"/>
        <v>0</v>
      </c>
      <c r="BH202" s="334">
        <f t="shared" si="37"/>
        <v>0</v>
      </c>
      <c r="BI202" s="334">
        <f t="shared" si="38"/>
        <v>0</v>
      </c>
      <c r="BJ202" s="306" t="s">
        <v>346</v>
      </c>
      <c r="BK202" s="334">
        <f t="shared" si="39"/>
        <v>0</v>
      </c>
      <c r="BL202" s="306" t="s">
        <v>403</v>
      </c>
      <c r="BM202" s="306" t="s">
        <v>991</v>
      </c>
    </row>
    <row r="203" spans="2:65" s="253" customFormat="1" ht="22.5" customHeight="1">
      <c r="B203" s="15"/>
      <c r="C203" s="126" t="s">
        <v>992</v>
      </c>
      <c r="D203" s="126" t="s">
        <v>399</v>
      </c>
      <c r="E203" s="127" t="s">
        <v>993</v>
      </c>
      <c r="F203" s="128" t="s">
        <v>994</v>
      </c>
      <c r="G203" s="129" t="s">
        <v>849</v>
      </c>
      <c r="H203" s="130">
        <v>3</v>
      </c>
      <c r="I203" s="131"/>
      <c r="J203" s="132">
        <f t="shared" si="30"/>
        <v>0</v>
      </c>
      <c r="K203" s="128" t="s">
        <v>289</v>
      </c>
      <c r="L203" s="332"/>
      <c r="M203" s="333" t="s">
        <v>289</v>
      </c>
      <c r="N203" s="133" t="s">
        <v>309</v>
      </c>
      <c r="O203" s="255"/>
      <c r="P203" s="134">
        <f t="shared" si="31"/>
        <v>0</v>
      </c>
      <c r="Q203" s="134">
        <v>0</v>
      </c>
      <c r="R203" s="134">
        <f t="shared" si="32"/>
        <v>0</v>
      </c>
      <c r="S203" s="134">
        <v>0</v>
      </c>
      <c r="T203" s="135">
        <f t="shared" si="33"/>
        <v>0</v>
      </c>
      <c r="AR203" s="306" t="s">
        <v>402</v>
      </c>
      <c r="AT203" s="306" t="s">
        <v>399</v>
      </c>
      <c r="AU203" s="306" t="s">
        <v>348</v>
      </c>
      <c r="AY203" s="306" t="s">
        <v>396</v>
      </c>
      <c r="BE203" s="334">
        <f t="shared" si="34"/>
        <v>0</v>
      </c>
      <c r="BF203" s="334">
        <f t="shared" si="35"/>
        <v>0</v>
      </c>
      <c r="BG203" s="334">
        <f t="shared" si="36"/>
        <v>0</v>
      </c>
      <c r="BH203" s="334">
        <f t="shared" si="37"/>
        <v>0</v>
      </c>
      <c r="BI203" s="334">
        <f t="shared" si="38"/>
        <v>0</v>
      </c>
      <c r="BJ203" s="306" t="s">
        <v>346</v>
      </c>
      <c r="BK203" s="334">
        <f t="shared" si="39"/>
        <v>0</v>
      </c>
      <c r="BL203" s="306" t="s">
        <v>403</v>
      </c>
      <c r="BM203" s="306" t="s">
        <v>995</v>
      </c>
    </row>
    <row r="204" spans="2:65" s="253" customFormat="1" ht="22.5" customHeight="1">
      <c r="B204" s="15"/>
      <c r="C204" s="126" t="s">
        <v>996</v>
      </c>
      <c r="D204" s="126" t="s">
        <v>399</v>
      </c>
      <c r="E204" s="127" t="s">
        <v>854</v>
      </c>
      <c r="F204" s="128" t="s">
        <v>855</v>
      </c>
      <c r="G204" s="129" t="s">
        <v>714</v>
      </c>
      <c r="H204" s="130">
        <v>21</v>
      </c>
      <c r="I204" s="131"/>
      <c r="J204" s="132">
        <f t="shared" si="30"/>
        <v>0</v>
      </c>
      <c r="K204" s="128" t="s">
        <v>289</v>
      </c>
      <c r="L204" s="332"/>
      <c r="M204" s="333" t="s">
        <v>289</v>
      </c>
      <c r="N204" s="133" t="s">
        <v>309</v>
      </c>
      <c r="O204" s="255"/>
      <c r="P204" s="134">
        <f t="shared" si="31"/>
        <v>0</v>
      </c>
      <c r="Q204" s="134">
        <v>0</v>
      </c>
      <c r="R204" s="134">
        <f t="shared" si="32"/>
        <v>0</v>
      </c>
      <c r="S204" s="134">
        <v>0</v>
      </c>
      <c r="T204" s="135">
        <f t="shared" si="33"/>
        <v>0</v>
      </c>
      <c r="AR204" s="306" t="s">
        <v>402</v>
      </c>
      <c r="AT204" s="306" t="s">
        <v>399</v>
      </c>
      <c r="AU204" s="306" t="s">
        <v>348</v>
      </c>
      <c r="AY204" s="306" t="s">
        <v>396</v>
      </c>
      <c r="BE204" s="334">
        <f t="shared" si="34"/>
        <v>0</v>
      </c>
      <c r="BF204" s="334">
        <f t="shared" si="35"/>
        <v>0</v>
      </c>
      <c r="BG204" s="334">
        <f t="shared" si="36"/>
        <v>0</v>
      </c>
      <c r="BH204" s="334">
        <f t="shared" si="37"/>
        <v>0</v>
      </c>
      <c r="BI204" s="334">
        <f t="shared" si="38"/>
        <v>0</v>
      </c>
      <c r="BJ204" s="306" t="s">
        <v>346</v>
      </c>
      <c r="BK204" s="334">
        <f t="shared" si="39"/>
        <v>0</v>
      </c>
      <c r="BL204" s="306" t="s">
        <v>403</v>
      </c>
      <c r="BM204" s="306" t="s">
        <v>997</v>
      </c>
    </row>
    <row r="205" spans="2:65" s="253" customFormat="1" ht="22.5" customHeight="1">
      <c r="B205" s="15"/>
      <c r="C205" s="126" t="s">
        <v>998</v>
      </c>
      <c r="D205" s="126" t="s">
        <v>399</v>
      </c>
      <c r="E205" s="127" t="s">
        <v>999</v>
      </c>
      <c r="F205" s="128" t="s">
        <v>473</v>
      </c>
      <c r="G205" s="129" t="s">
        <v>457</v>
      </c>
      <c r="H205" s="130">
        <v>60</v>
      </c>
      <c r="I205" s="131"/>
      <c r="J205" s="132">
        <f t="shared" si="30"/>
        <v>0</v>
      </c>
      <c r="K205" s="128" t="s">
        <v>289</v>
      </c>
      <c r="L205" s="332"/>
      <c r="M205" s="333" t="s">
        <v>289</v>
      </c>
      <c r="N205" s="133" t="s">
        <v>309</v>
      </c>
      <c r="O205" s="255"/>
      <c r="P205" s="134">
        <f t="shared" si="31"/>
        <v>0</v>
      </c>
      <c r="Q205" s="134">
        <v>0</v>
      </c>
      <c r="R205" s="134">
        <f t="shared" si="32"/>
        <v>0</v>
      </c>
      <c r="S205" s="134">
        <v>0</v>
      </c>
      <c r="T205" s="135">
        <f t="shared" si="33"/>
        <v>0</v>
      </c>
      <c r="AR205" s="306" t="s">
        <v>402</v>
      </c>
      <c r="AT205" s="306" t="s">
        <v>399</v>
      </c>
      <c r="AU205" s="306" t="s">
        <v>348</v>
      </c>
      <c r="AY205" s="306" t="s">
        <v>396</v>
      </c>
      <c r="BE205" s="334">
        <f t="shared" si="34"/>
        <v>0</v>
      </c>
      <c r="BF205" s="334">
        <f t="shared" si="35"/>
        <v>0</v>
      </c>
      <c r="BG205" s="334">
        <f t="shared" si="36"/>
        <v>0</v>
      </c>
      <c r="BH205" s="334">
        <f t="shared" si="37"/>
        <v>0</v>
      </c>
      <c r="BI205" s="334">
        <f t="shared" si="38"/>
        <v>0</v>
      </c>
      <c r="BJ205" s="306" t="s">
        <v>346</v>
      </c>
      <c r="BK205" s="334">
        <f t="shared" si="39"/>
        <v>0</v>
      </c>
      <c r="BL205" s="306" t="s">
        <v>403</v>
      </c>
      <c r="BM205" s="306" t="s">
        <v>1000</v>
      </c>
    </row>
    <row r="206" spans="2:65" s="253" customFormat="1" ht="22.5" customHeight="1">
      <c r="B206" s="15"/>
      <c r="C206" s="126" t="s">
        <v>1001</v>
      </c>
      <c r="D206" s="126" t="s">
        <v>399</v>
      </c>
      <c r="E206" s="127" t="s">
        <v>1002</v>
      </c>
      <c r="F206" s="128" t="s">
        <v>869</v>
      </c>
      <c r="G206" s="129" t="s">
        <v>401</v>
      </c>
      <c r="H206" s="130">
        <v>1</v>
      </c>
      <c r="I206" s="131"/>
      <c r="J206" s="132">
        <f t="shared" si="30"/>
        <v>0</v>
      </c>
      <c r="K206" s="128" t="s">
        <v>289</v>
      </c>
      <c r="L206" s="332"/>
      <c r="M206" s="333" t="s">
        <v>289</v>
      </c>
      <c r="N206" s="133" t="s">
        <v>309</v>
      </c>
      <c r="O206" s="255"/>
      <c r="P206" s="134">
        <f t="shared" si="31"/>
        <v>0</v>
      </c>
      <c r="Q206" s="134">
        <v>0</v>
      </c>
      <c r="R206" s="134">
        <f t="shared" si="32"/>
        <v>0</v>
      </c>
      <c r="S206" s="134">
        <v>0</v>
      </c>
      <c r="T206" s="135">
        <f t="shared" si="33"/>
        <v>0</v>
      </c>
      <c r="AR206" s="306" t="s">
        <v>402</v>
      </c>
      <c r="AT206" s="306" t="s">
        <v>399</v>
      </c>
      <c r="AU206" s="306" t="s">
        <v>348</v>
      </c>
      <c r="AY206" s="306" t="s">
        <v>396</v>
      </c>
      <c r="BE206" s="334">
        <f t="shared" si="34"/>
        <v>0</v>
      </c>
      <c r="BF206" s="334">
        <f t="shared" si="35"/>
        <v>0</v>
      </c>
      <c r="BG206" s="334">
        <f t="shared" si="36"/>
        <v>0</v>
      </c>
      <c r="BH206" s="334">
        <f t="shared" si="37"/>
        <v>0</v>
      </c>
      <c r="BI206" s="334">
        <f t="shared" si="38"/>
        <v>0</v>
      </c>
      <c r="BJ206" s="306" t="s">
        <v>346</v>
      </c>
      <c r="BK206" s="334">
        <f t="shared" si="39"/>
        <v>0</v>
      </c>
      <c r="BL206" s="306" t="s">
        <v>403</v>
      </c>
      <c r="BM206" s="306" t="s">
        <v>1003</v>
      </c>
    </row>
    <row r="207" spans="2:65" s="253" customFormat="1" ht="22.5" customHeight="1">
      <c r="B207" s="15"/>
      <c r="C207" s="126" t="s">
        <v>1004</v>
      </c>
      <c r="D207" s="126" t="s">
        <v>399</v>
      </c>
      <c r="E207" s="127" t="s">
        <v>1005</v>
      </c>
      <c r="F207" s="128" t="s">
        <v>872</v>
      </c>
      <c r="G207" s="129" t="s">
        <v>401</v>
      </c>
      <c r="H207" s="130">
        <v>4</v>
      </c>
      <c r="I207" s="131"/>
      <c r="J207" s="132">
        <f t="shared" si="30"/>
        <v>0</v>
      </c>
      <c r="K207" s="128" t="s">
        <v>289</v>
      </c>
      <c r="L207" s="332"/>
      <c r="M207" s="333" t="s">
        <v>289</v>
      </c>
      <c r="N207" s="133" t="s">
        <v>309</v>
      </c>
      <c r="O207" s="255"/>
      <c r="P207" s="134">
        <f t="shared" si="31"/>
        <v>0</v>
      </c>
      <c r="Q207" s="134">
        <v>0</v>
      </c>
      <c r="R207" s="134">
        <f t="shared" si="32"/>
        <v>0</v>
      </c>
      <c r="S207" s="134">
        <v>0</v>
      </c>
      <c r="T207" s="135">
        <f t="shared" si="33"/>
        <v>0</v>
      </c>
      <c r="AR207" s="306" t="s">
        <v>402</v>
      </c>
      <c r="AT207" s="306" t="s">
        <v>399</v>
      </c>
      <c r="AU207" s="306" t="s">
        <v>348</v>
      </c>
      <c r="AY207" s="306" t="s">
        <v>396</v>
      </c>
      <c r="BE207" s="334">
        <f t="shared" si="34"/>
        <v>0</v>
      </c>
      <c r="BF207" s="334">
        <f t="shared" si="35"/>
        <v>0</v>
      </c>
      <c r="BG207" s="334">
        <f t="shared" si="36"/>
        <v>0</v>
      </c>
      <c r="BH207" s="334">
        <f t="shared" si="37"/>
        <v>0</v>
      </c>
      <c r="BI207" s="334">
        <f t="shared" si="38"/>
        <v>0</v>
      </c>
      <c r="BJ207" s="306" t="s">
        <v>346</v>
      </c>
      <c r="BK207" s="334">
        <f t="shared" si="39"/>
        <v>0</v>
      </c>
      <c r="BL207" s="306" t="s">
        <v>403</v>
      </c>
      <c r="BM207" s="306" t="s">
        <v>1006</v>
      </c>
    </row>
    <row r="208" spans="2:65" s="114" customFormat="1" ht="37.35" customHeight="1">
      <c r="B208" s="113"/>
      <c r="D208" s="123" t="s">
        <v>337</v>
      </c>
      <c r="E208" s="140" t="s">
        <v>1007</v>
      </c>
      <c r="F208" s="140" t="s">
        <v>1008</v>
      </c>
      <c r="I208" s="117"/>
      <c r="J208" s="141">
        <f>BK208</f>
        <v>0</v>
      </c>
      <c r="L208" s="113"/>
      <c r="M208" s="119"/>
      <c r="N208" s="120"/>
      <c r="O208" s="120"/>
      <c r="P208" s="121">
        <f>SUM(P209:P215)</f>
        <v>0</v>
      </c>
      <c r="Q208" s="120"/>
      <c r="R208" s="121">
        <f>SUM(R209:R215)</f>
        <v>0</v>
      </c>
      <c r="S208" s="120"/>
      <c r="T208" s="122">
        <f>SUM(T209:T215)</f>
        <v>0</v>
      </c>
      <c r="AR208" s="115" t="s">
        <v>409</v>
      </c>
      <c r="AT208" s="329" t="s">
        <v>337</v>
      </c>
      <c r="AU208" s="329" t="s">
        <v>338</v>
      </c>
      <c r="AY208" s="115" t="s">
        <v>396</v>
      </c>
      <c r="BK208" s="330">
        <f>SUM(BK209:BK215)</f>
        <v>0</v>
      </c>
    </row>
    <row r="209" spans="2:65" s="253" customFormat="1" ht="22.5" customHeight="1">
      <c r="B209" s="15"/>
      <c r="C209" s="142" t="s">
        <v>1009</v>
      </c>
      <c r="D209" s="142" t="s">
        <v>666</v>
      </c>
      <c r="E209" s="143" t="s">
        <v>1010</v>
      </c>
      <c r="F209" s="144" t="s">
        <v>1011</v>
      </c>
      <c r="G209" s="145" t="s">
        <v>1012</v>
      </c>
      <c r="H209" s="146">
        <v>1</v>
      </c>
      <c r="I209" s="147"/>
      <c r="J209" s="148">
        <f t="shared" ref="J209:J215" si="40">ROUND(I209*H209,2)</f>
        <v>0</v>
      </c>
      <c r="K209" s="144" t="s">
        <v>289</v>
      </c>
      <c r="L209" s="15"/>
      <c r="M209" s="336" t="s">
        <v>289</v>
      </c>
      <c r="N209" s="149" t="s">
        <v>309</v>
      </c>
      <c r="O209" s="255"/>
      <c r="P209" s="134">
        <f t="shared" ref="P209:P215" si="41">O209*H209</f>
        <v>0</v>
      </c>
      <c r="Q209" s="134">
        <v>0</v>
      </c>
      <c r="R209" s="134">
        <f t="shared" ref="R209:R215" si="42">Q209*H209</f>
        <v>0</v>
      </c>
      <c r="S209" s="134">
        <v>0</v>
      </c>
      <c r="T209" s="135">
        <f t="shared" ref="T209:T215" si="43">S209*H209</f>
        <v>0</v>
      </c>
      <c r="AR209" s="306" t="s">
        <v>1013</v>
      </c>
      <c r="AT209" s="306" t="s">
        <v>666</v>
      </c>
      <c r="AU209" s="306" t="s">
        <v>346</v>
      </c>
      <c r="AY209" s="306" t="s">
        <v>396</v>
      </c>
      <c r="BE209" s="334">
        <f t="shared" ref="BE209:BE215" si="44">IF(N209="základní",J209,0)</f>
        <v>0</v>
      </c>
      <c r="BF209" s="334">
        <f t="shared" ref="BF209:BF215" si="45">IF(N209="snížená",J209,0)</f>
        <v>0</v>
      </c>
      <c r="BG209" s="334">
        <f t="shared" ref="BG209:BG215" si="46">IF(N209="zákl. přenesená",J209,0)</f>
        <v>0</v>
      </c>
      <c r="BH209" s="334">
        <f t="shared" ref="BH209:BH215" si="47">IF(N209="sníž. přenesená",J209,0)</f>
        <v>0</v>
      </c>
      <c r="BI209" s="334">
        <f t="shared" ref="BI209:BI215" si="48">IF(N209="nulová",J209,0)</f>
        <v>0</v>
      </c>
      <c r="BJ209" s="306" t="s">
        <v>346</v>
      </c>
      <c r="BK209" s="334">
        <f t="shared" ref="BK209:BK215" si="49">ROUND(I209*H209,2)</f>
        <v>0</v>
      </c>
      <c r="BL209" s="306" t="s">
        <v>1013</v>
      </c>
      <c r="BM209" s="306" t="s">
        <v>1014</v>
      </c>
    </row>
    <row r="210" spans="2:65" s="253" customFormat="1" ht="22.5" customHeight="1">
      <c r="B210" s="15"/>
      <c r="C210" s="142" t="s">
        <v>1015</v>
      </c>
      <c r="D210" s="142" t="s">
        <v>666</v>
      </c>
      <c r="E210" s="143" t="s">
        <v>1016</v>
      </c>
      <c r="F210" s="144" t="s">
        <v>1017</v>
      </c>
      <c r="G210" s="145" t="s">
        <v>1012</v>
      </c>
      <c r="H210" s="146">
        <v>1</v>
      </c>
      <c r="I210" s="147"/>
      <c r="J210" s="148">
        <f t="shared" si="40"/>
        <v>0</v>
      </c>
      <c r="K210" s="144" t="s">
        <v>289</v>
      </c>
      <c r="L210" s="15"/>
      <c r="M210" s="336" t="s">
        <v>289</v>
      </c>
      <c r="N210" s="149" t="s">
        <v>309</v>
      </c>
      <c r="O210" s="255"/>
      <c r="P210" s="134">
        <f t="shared" si="41"/>
        <v>0</v>
      </c>
      <c r="Q210" s="134">
        <v>0</v>
      </c>
      <c r="R210" s="134">
        <f t="shared" si="42"/>
        <v>0</v>
      </c>
      <c r="S210" s="134">
        <v>0</v>
      </c>
      <c r="T210" s="135">
        <f t="shared" si="43"/>
        <v>0</v>
      </c>
      <c r="AR210" s="306" t="s">
        <v>1013</v>
      </c>
      <c r="AT210" s="306" t="s">
        <v>666</v>
      </c>
      <c r="AU210" s="306" t="s">
        <v>346</v>
      </c>
      <c r="AY210" s="306" t="s">
        <v>396</v>
      </c>
      <c r="BE210" s="334">
        <f t="shared" si="44"/>
        <v>0</v>
      </c>
      <c r="BF210" s="334">
        <f t="shared" si="45"/>
        <v>0</v>
      </c>
      <c r="BG210" s="334">
        <f t="shared" si="46"/>
        <v>0</v>
      </c>
      <c r="BH210" s="334">
        <f t="shared" si="47"/>
        <v>0</v>
      </c>
      <c r="BI210" s="334">
        <f t="shared" si="48"/>
        <v>0</v>
      </c>
      <c r="BJ210" s="306" t="s">
        <v>346</v>
      </c>
      <c r="BK210" s="334">
        <f t="shared" si="49"/>
        <v>0</v>
      </c>
      <c r="BL210" s="306" t="s">
        <v>1013</v>
      </c>
      <c r="BM210" s="306" t="s">
        <v>1018</v>
      </c>
    </row>
    <row r="211" spans="2:65" s="253" customFormat="1" ht="22.5" customHeight="1">
      <c r="B211" s="15"/>
      <c r="C211" s="142" t="s">
        <v>1019</v>
      </c>
      <c r="D211" s="142" t="s">
        <v>666</v>
      </c>
      <c r="E211" s="143" t="s">
        <v>1020</v>
      </c>
      <c r="F211" s="144" t="s">
        <v>1021</v>
      </c>
      <c r="G211" s="145" t="s">
        <v>1012</v>
      </c>
      <c r="H211" s="146">
        <v>1</v>
      </c>
      <c r="I211" s="147"/>
      <c r="J211" s="148">
        <f t="shared" si="40"/>
        <v>0</v>
      </c>
      <c r="K211" s="144" t="s">
        <v>289</v>
      </c>
      <c r="L211" s="15"/>
      <c r="M211" s="336" t="s">
        <v>289</v>
      </c>
      <c r="N211" s="149" t="s">
        <v>309</v>
      </c>
      <c r="O211" s="255"/>
      <c r="P211" s="134">
        <f t="shared" si="41"/>
        <v>0</v>
      </c>
      <c r="Q211" s="134">
        <v>0</v>
      </c>
      <c r="R211" s="134">
        <f t="shared" si="42"/>
        <v>0</v>
      </c>
      <c r="S211" s="134">
        <v>0</v>
      </c>
      <c r="T211" s="135">
        <f t="shared" si="43"/>
        <v>0</v>
      </c>
      <c r="AR211" s="306" t="s">
        <v>1013</v>
      </c>
      <c r="AT211" s="306" t="s">
        <v>666</v>
      </c>
      <c r="AU211" s="306" t="s">
        <v>346</v>
      </c>
      <c r="AY211" s="306" t="s">
        <v>396</v>
      </c>
      <c r="BE211" s="334">
        <f t="shared" si="44"/>
        <v>0</v>
      </c>
      <c r="BF211" s="334">
        <f t="shared" si="45"/>
        <v>0</v>
      </c>
      <c r="BG211" s="334">
        <f t="shared" si="46"/>
        <v>0</v>
      </c>
      <c r="BH211" s="334">
        <f t="shared" si="47"/>
        <v>0</v>
      </c>
      <c r="BI211" s="334">
        <f t="shared" si="48"/>
        <v>0</v>
      </c>
      <c r="BJ211" s="306" t="s">
        <v>346</v>
      </c>
      <c r="BK211" s="334">
        <f t="shared" si="49"/>
        <v>0</v>
      </c>
      <c r="BL211" s="306" t="s">
        <v>1013</v>
      </c>
      <c r="BM211" s="306" t="s">
        <v>1022</v>
      </c>
    </row>
    <row r="212" spans="2:65" s="253" customFormat="1" ht="22.5" customHeight="1">
      <c r="B212" s="15"/>
      <c r="C212" s="142" t="s">
        <v>1023</v>
      </c>
      <c r="D212" s="142" t="s">
        <v>666</v>
      </c>
      <c r="E212" s="143" t="s">
        <v>1024</v>
      </c>
      <c r="F212" s="144" t="s">
        <v>1025</v>
      </c>
      <c r="G212" s="145" t="s">
        <v>1012</v>
      </c>
      <c r="H212" s="146">
        <v>1</v>
      </c>
      <c r="I212" s="147"/>
      <c r="J212" s="148">
        <f t="shared" si="40"/>
        <v>0</v>
      </c>
      <c r="K212" s="144" t="s">
        <v>289</v>
      </c>
      <c r="L212" s="15"/>
      <c r="M212" s="336" t="s">
        <v>289</v>
      </c>
      <c r="N212" s="149" t="s">
        <v>309</v>
      </c>
      <c r="O212" s="255"/>
      <c r="P212" s="134">
        <f t="shared" si="41"/>
        <v>0</v>
      </c>
      <c r="Q212" s="134">
        <v>0</v>
      </c>
      <c r="R212" s="134">
        <f t="shared" si="42"/>
        <v>0</v>
      </c>
      <c r="S212" s="134">
        <v>0</v>
      </c>
      <c r="T212" s="135">
        <f t="shared" si="43"/>
        <v>0</v>
      </c>
      <c r="AR212" s="306" t="s">
        <v>1013</v>
      </c>
      <c r="AT212" s="306" t="s">
        <v>666</v>
      </c>
      <c r="AU212" s="306" t="s">
        <v>346</v>
      </c>
      <c r="AY212" s="306" t="s">
        <v>396</v>
      </c>
      <c r="BE212" s="334">
        <f t="shared" si="44"/>
        <v>0</v>
      </c>
      <c r="BF212" s="334">
        <f t="shared" si="45"/>
        <v>0</v>
      </c>
      <c r="BG212" s="334">
        <f t="shared" si="46"/>
        <v>0</v>
      </c>
      <c r="BH212" s="334">
        <f t="shared" si="47"/>
        <v>0</v>
      </c>
      <c r="BI212" s="334">
        <f t="shared" si="48"/>
        <v>0</v>
      </c>
      <c r="BJ212" s="306" t="s">
        <v>346</v>
      </c>
      <c r="BK212" s="334">
        <f t="shared" si="49"/>
        <v>0</v>
      </c>
      <c r="BL212" s="306" t="s">
        <v>1013</v>
      </c>
      <c r="BM212" s="306" t="s">
        <v>1026</v>
      </c>
    </row>
    <row r="213" spans="2:65" s="253" customFormat="1" ht="22.5" customHeight="1">
      <c r="B213" s="15"/>
      <c r="C213" s="142" t="s">
        <v>1027</v>
      </c>
      <c r="D213" s="142" t="s">
        <v>666</v>
      </c>
      <c r="E213" s="143" t="s">
        <v>1028</v>
      </c>
      <c r="F213" s="144" t="s">
        <v>1029</v>
      </c>
      <c r="G213" s="145" t="s">
        <v>1030</v>
      </c>
      <c r="H213" s="146">
        <v>1</v>
      </c>
      <c r="I213" s="147"/>
      <c r="J213" s="148">
        <f t="shared" si="40"/>
        <v>0</v>
      </c>
      <c r="K213" s="144" t="s">
        <v>289</v>
      </c>
      <c r="L213" s="15"/>
      <c r="M213" s="336" t="s">
        <v>289</v>
      </c>
      <c r="N213" s="149" t="s">
        <v>309</v>
      </c>
      <c r="O213" s="255"/>
      <c r="P213" s="134">
        <f t="shared" si="41"/>
        <v>0</v>
      </c>
      <c r="Q213" s="134">
        <v>0</v>
      </c>
      <c r="R213" s="134">
        <f t="shared" si="42"/>
        <v>0</v>
      </c>
      <c r="S213" s="134">
        <v>0</v>
      </c>
      <c r="T213" s="135">
        <f t="shared" si="43"/>
        <v>0</v>
      </c>
      <c r="AR213" s="306" t="s">
        <v>1013</v>
      </c>
      <c r="AT213" s="306" t="s">
        <v>666</v>
      </c>
      <c r="AU213" s="306" t="s">
        <v>346</v>
      </c>
      <c r="AY213" s="306" t="s">
        <v>396</v>
      </c>
      <c r="BE213" s="334">
        <f t="shared" si="44"/>
        <v>0</v>
      </c>
      <c r="BF213" s="334">
        <f t="shared" si="45"/>
        <v>0</v>
      </c>
      <c r="BG213" s="334">
        <f t="shared" si="46"/>
        <v>0</v>
      </c>
      <c r="BH213" s="334">
        <f t="shared" si="47"/>
        <v>0</v>
      </c>
      <c r="BI213" s="334">
        <f t="shared" si="48"/>
        <v>0</v>
      </c>
      <c r="BJ213" s="306" t="s">
        <v>346</v>
      </c>
      <c r="BK213" s="334">
        <f t="shared" si="49"/>
        <v>0</v>
      </c>
      <c r="BL213" s="306" t="s">
        <v>1013</v>
      </c>
      <c r="BM213" s="306" t="s">
        <v>1031</v>
      </c>
    </row>
    <row r="214" spans="2:65" s="253" customFormat="1" ht="22.5" customHeight="1">
      <c r="B214" s="15"/>
      <c r="C214" s="142" t="s">
        <v>1032</v>
      </c>
      <c r="D214" s="142" t="s">
        <v>666</v>
      </c>
      <c r="E214" s="143" t="s">
        <v>1033</v>
      </c>
      <c r="F214" s="144" t="s">
        <v>1034</v>
      </c>
      <c r="G214" s="145" t="s">
        <v>1012</v>
      </c>
      <c r="H214" s="146">
        <v>1</v>
      </c>
      <c r="I214" s="147"/>
      <c r="J214" s="148">
        <f t="shared" si="40"/>
        <v>0</v>
      </c>
      <c r="K214" s="144" t="s">
        <v>289</v>
      </c>
      <c r="L214" s="15"/>
      <c r="M214" s="336" t="s">
        <v>289</v>
      </c>
      <c r="N214" s="149" t="s">
        <v>309</v>
      </c>
      <c r="O214" s="255"/>
      <c r="P214" s="134">
        <f t="shared" si="41"/>
        <v>0</v>
      </c>
      <c r="Q214" s="134">
        <v>0</v>
      </c>
      <c r="R214" s="134">
        <f t="shared" si="42"/>
        <v>0</v>
      </c>
      <c r="S214" s="134">
        <v>0</v>
      </c>
      <c r="T214" s="135">
        <f t="shared" si="43"/>
        <v>0</v>
      </c>
      <c r="AR214" s="306" t="s">
        <v>1013</v>
      </c>
      <c r="AT214" s="306" t="s">
        <v>666</v>
      </c>
      <c r="AU214" s="306" t="s">
        <v>346</v>
      </c>
      <c r="AY214" s="306" t="s">
        <v>396</v>
      </c>
      <c r="BE214" s="334">
        <f t="shared" si="44"/>
        <v>0</v>
      </c>
      <c r="BF214" s="334">
        <f t="shared" si="45"/>
        <v>0</v>
      </c>
      <c r="BG214" s="334">
        <f t="shared" si="46"/>
        <v>0</v>
      </c>
      <c r="BH214" s="334">
        <f t="shared" si="47"/>
        <v>0</v>
      </c>
      <c r="BI214" s="334">
        <f t="shared" si="48"/>
        <v>0</v>
      </c>
      <c r="BJ214" s="306" t="s">
        <v>346</v>
      </c>
      <c r="BK214" s="334">
        <f t="shared" si="49"/>
        <v>0</v>
      </c>
      <c r="BL214" s="306" t="s">
        <v>1013</v>
      </c>
      <c r="BM214" s="306" t="s">
        <v>1035</v>
      </c>
    </row>
    <row r="215" spans="2:65" s="253" customFormat="1" ht="22.5" customHeight="1">
      <c r="B215" s="15"/>
      <c r="C215" s="142" t="s">
        <v>1036</v>
      </c>
      <c r="D215" s="142" t="s">
        <v>666</v>
      </c>
      <c r="E215" s="143" t="s">
        <v>1037</v>
      </c>
      <c r="F215" s="144" t="s">
        <v>1038</v>
      </c>
      <c r="G215" s="145" t="s">
        <v>1012</v>
      </c>
      <c r="H215" s="146">
        <v>1</v>
      </c>
      <c r="I215" s="147"/>
      <c r="J215" s="148">
        <f t="shared" si="40"/>
        <v>0</v>
      </c>
      <c r="K215" s="144" t="s">
        <v>289</v>
      </c>
      <c r="L215" s="15"/>
      <c r="M215" s="336" t="s">
        <v>289</v>
      </c>
      <c r="N215" s="150" t="s">
        <v>309</v>
      </c>
      <c r="O215" s="137"/>
      <c r="P215" s="138">
        <f t="shared" si="41"/>
        <v>0</v>
      </c>
      <c r="Q215" s="138">
        <v>0</v>
      </c>
      <c r="R215" s="138">
        <f t="shared" si="42"/>
        <v>0</v>
      </c>
      <c r="S215" s="138">
        <v>0</v>
      </c>
      <c r="T215" s="139">
        <f t="shared" si="43"/>
        <v>0</v>
      </c>
      <c r="AR215" s="306" t="s">
        <v>1013</v>
      </c>
      <c r="AT215" s="306" t="s">
        <v>666</v>
      </c>
      <c r="AU215" s="306" t="s">
        <v>346</v>
      </c>
      <c r="AY215" s="306" t="s">
        <v>396</v>
      </c>
      <c r="BE215" s="334">
        <f t="shared" si="44"/>
        <v>0</v>
      </c>
      <c r="BF215" s="334">
        <f t="shared" si="45"/>
        <v>0</v>
      </c>
      <c r="BG215" s="334">
        <f t="shared" si="46"/>
        <v>0</v>
      </c>
      <c r="BH215" s="334">
        <f t="shared" si="47"/>
        <v>0</v>
      </c>
      <c r="BI215" s="334">
        <f t="shared" si="48"/>
        <v>0</v>
      </c>
      <c r="BJ215" s="306" t="s">
        <v>346</v>
      </c>
      <c r="BK215" s="334">
        <f t="shared" si="49"/>
        <v>0</v>
      </c>
      <c r="BL215" s="306" t="s">
        <v>1013</v>
      </c>
      <c r="BM215" s="306" t="s">
        <v>1039</v>
      </c>
    </row>
    <row r="216" spans="2:65" s="253" customFormat="1" ht="6.95" customHeight="1">
      <c r="B216" s="24"/>
      <c r="C216" s="25"/>
      <c r="D216" s="25"/>
      <c r="E216" s="25"/>
      <c r="F216" s="25"/>
      <c r="G216" s="25"/>
      <c r="H216" s="25"/>
      <c r="I216" s="82"/>
      <c r="J216" s="25"/>
      <c r="K216" s="25"/>
      <c r="L216" s="15"/>
    </row>
  </sheetData>
  <sheetProtection algorithmName="SHA-512" hashValue="PGuO6dWahPiVWNVMF4P95EgjOv44rpiQHs5uG5Tn+ZfFxTojoi8vL/nYOqWN/A00Pt4zsHiPr1pgd+WMLOVWQQ==" saltValue="9SMl9C0HGI8TUEPtx/ktzQ==" spinCount="100000" sheet="1" sort="0" autoFilter="0"/>
  <autoFilter ref="C85:K215" xr:uid="{00000000-0009-0000-0000-000002000000}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phoneticPr fontId="44" type="noConversion"/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5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155"/>
  <sheetViews>
    <sheetView showGridLines="0" workbookViewId="0">
      <pane ySplit="1" topLeftCell="A137" activePane="bottomLeft" state="frozen"/>
      <selection pane="bottomLeft" activeCell="K169" sqref="K169"/>
    </sheetView>
  </sheetViews>
  <sheetFormatPr defaultRowHeight="13.5"/>
  <cols>
    <col min="1" max="1" width="8.33203125" style="303" customWidth="1"/>
    <col min="2" max="2" width="1.6640625" style="303" customWidth="1"/>
    <col min="3" max="3" width="4.1640625" style="303" customWidth="1"/>
    <col min="4" max="4" width="4.33203125" style="303" customWidth="1"/>
    <col min="5" max="5" width="17.1640625" style="303" customWidth="1"/>
    <col min="6" max="6" width="75" style="303" customWidth="1"/>
    <col min="7" max="7" width="8.6640625" style="303" customWidth="1"/>
    <col min="8" max="8" width="11.1640625" style="303" customWidth="1"/>
    <col min="9" max="9" width="12.6640625" style="60" customWidth="1"/>
    <col min="10" max="10" width="23.5" style="303" customWidth="1"/>
    <col min="11" max="11" width="15.5" style="303" customWidth="1"/>
    <col min="12" max="12" width="9.33203125" style="303"/>
    <col min="13" max="18" width="9.33203125" style="303" hidden="1" customWidth="1"/>
    <col min="19" max="19" width="8.1640625" style="303" hidden="1" customWidth="1"/>
    <col min="20" max="20" width="29.6640625" style="303" hidden="1" customWidth="1"/>
    <col min="21" max="21" width="16.33203125" style="303" hidden="1" customWidth="1"/>
    <col min="22" max="22" width="12.33203125" style="303" customWidth="1"/>
    <col min="23" max="23" width="16.33203125" style="303" customWidth="1"/>
    <col min="24" max="24" width="12.33203125" style="303" customWidth="1"/>
    <col min="25" max="25" width="15" style="303" customWidth="1"/>
    <col min="26" max="26" width="11" style="303" customWidth="1"/>
    <col min="27" max="27" width="15" style="303" customWidth="1"/>
    <col min="28" max="28" width="16.33203125" style="303" customWidth="1"/>
    <col min="29" max="29" width="11" style="303" customWidth="1"/>
    <col min="30" max="30" width="15" style="303" customWidth="1"/>
    <col min="31" max="31" width="16.33203125" style="303" customWidth="1"/>
    <col min="32" max="43" width="9.33203125" style="303"/>
    <col min="44" max="65" width="9.33203125" style="303" hidden="1" customWidth="1"/>
    <col min="66" max="16384" width="9.33203125" style="303"/>
  </cols>
  <sheetData>
    <row r="1" spans="1:70" ht="21.75" customHeight="1">
      <c r="A1" s="302"/>
      <c r="B1" s="3"/>
      <c r="C1" s="3"/>
      <c r="D1" s="4" t="s">
        <v>269</v>
      </c>
      <c r="E1" s="3"/>
      <c r="F1" s="321" t="s">
        <v>361</v>
      </c>
      <c r="G1" s="322" t="s">
        <v>362</v>
      </c>
      <c r="H1" s="322"/>
      <c r="I1" s="61"/>
      <c r="J1" s="321" t="s">
        <v>363</v>
      </c>
      <c r="K1" s="4" t="s">
        <v>364</v>
      </c>
      <c r="L1" s="321" t="s">
        <v>365</v>
      </c>
      <c r="M1" s="321"/>
      <c r="N1" s="321"/>
      <c r="O1" s="321"/>
      <c r="P1" s="321"/>
      <c r="Q1" s="321"/>
      <c r="R1" s="321"/>
      <c r="S1" s="321"/>
      <c r="T1" s="321"/>
      <c r="U1" s="301"/>
      <c r="V1" s="301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302"/>
      <c r="BD1" s="302"/>
      <c r="BE1" s="302"/>
      <c r="BF1" s="302"/>
      <c r="BG1" s="302"/>
      <c r="BH1" s="302"/>
      <c r="BI1" s="302"/>
      <c r="BJ1" s="302"/>
      <c r="BK1" s="302"/>
      <c r="BL1" s="302"/>
      <c r="BM1" s="302"/>
      <c r="BN1" s="302"/>
      <c r="BO1" s="302"/>
      <c r="BP1" s="302"/>
      <c r="BQ1" s="302"/>
      <c r="BR1" s="302"/>
    </row>
    <row r="2" spans="1:70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306" t="s">
        <v>354</v>
      </c>
    </row>
    <row r="3" spans="1:70" ht="6.95" customHeight="1">
      <c r="B3" s="6"/>
      <c r="C3" s="7"/>
      <c r="D3" s="7"/>
      <c r="E3" s="7"/>
      <c r="F3" s="7"/>
      <c r="G3" s="7"/>
      <c r="H3" s="7"/>
      <c r="I3" s="62"/>
      <c r="J3" s="7"/>
      <c r="K3" s="8"/>
      <c r="AT3" s="306" t="s">
        <v>348</v>
      </c>
    </row>
    <row r="4" spans="1:70" ht="36.950000000000003" customHeight="1">
      <c r="B4" s="9"/>
      <c r="C4" s="241"/>
      <c r="D4" s="10" t="s">
        <v>366</v>
      </c>
      <c r="E4" s="241"/>
      <c r="F4" s="241"/>
      <c r="G4" s="241"/>
      <c r="H4" s="241"/>
      <c r="I4" s="63"/>
      <c r="J4" s="241"/>
      <c r="K4" s="11"/>
      <c r="M4" s="307" t="s">
        <v>280</v>
      </c>
      <c r="AT4" s="306" t="s">
        <v>274</v>
      </c>
    </row>
    <row r="5" spans="1:70" ht="6.95" customHeight="1">
      <c r="B5" s="9"/>
      <c r="C5" s="241"/>
      <c r="D5" s="241"/>
      <c r="E5" s="241"/>
      <c r="F5" s="241"/>
      <c r="G5" s="241"/>
      <c r="H5" s="241"/>
      <c r="I5" s="63"/>
      <c r="J5" s="241"/>
      <c r="K5" s="11"/>
    </row>
    <row r="6" spans="1:70" ht="15">
      <c r="B6" s="9"/>
      <c r="C6" s="241"/>
      <c r="D6" s="254" t="s">
        <v>286</v>
      </c>
      <c r="E6" s="241"/>
      <c r="F6" s="241"/>
      <c r="G6" s="241"/>
      <c r="H6" s="241"/>
      <c r="I6" s="63"/>
      <c r="J6" s="241"/>
      <c r="K6" s="11"/>
    </row>
    <row r="7" spans="1:70" ht="22.5" customHeight="1">
      <c r="B7" s="9"/>
      <c r="C7" s="241"/>
      <c r="D7" s="241"/>
      <c r="E7" s="289" t="str">
        <f>'Rekapitulace stavby'!K6</f>
        <v>Rozšíření VZT a klimatizace v prostorách knihovny a sálu objektu K-TRIO</v>
      </c>
      <c r="F7" s="290"/>
      <c r="G7" s="290"/>
      <c r="H7" s="290"/>
      <c r="I7" s="63"/>
      <c r="J7" s="241"/>
      <c r="K7" s="11"/>
    </row>
    <row r="8" spans="1:70" s="253" customFormat="1" ht="15">
      <c r="B8" s="15"/>
      <c r="C8" s="255"/>
      <c r="D8" s="254" t="s">
        <v>367</v>
      </c>
      <c r="E8" s="255"/>
      <c r="F8" s="255"/>
      <c r="G8" s="255"/>
      <c r="H8" s="255"/>
      <c r="I8" s="64"/>
      <c r="J8" s="255"/>
      <c r="K8" s="17"/>
    </row>
    <row r="9" spans="1:70" s="253" customFormat="1" ht="36.950000000000003" customHeight="1">
      <c r="B9" s="15"/>
      <c r="C9" s="255"/>
      <c r="D9" s="255"/>
      <c r="E9" s="291" t="s">
        <v>1040</v>
      </c>
      <c r="F9" s="292"/>
      <c r="G9" s="292"/>
      <c r="H9" s="292"/>
      <c r="I9" s="64"/>
      <c r="J9" s="255"/>
      <c r="K9" s="17"/>
    </row>
    <row r="10" spans="1:70" s="253" customFormat="1">
      <c r="B10" s="15"/>
      <c r="C10" s="255"/>
      <c r="D10" s="255"/>
      <c r="E10" s="255"/>
      <c r="F10" s="255"/>
      <c r="G10" s="255"/>
      <c r="H10" s="255"/>
      <c r="I10" s="64"/>
      <c r="J10" s="255"/>
      <c r="K10" s="17"/>
    </row>
    <row r="11" spans="1:70" s="253" customFormat="1" ht="14.45" customHeight="1">
      <c r="B11" s="15"/>
      <c r="C11" s="255"/>
      <c r="D11" s="254" t="s">
        <v>288</v>
      </c>
      <c r="E11" s="255"/>
      <c r="F11" s="240" t="s">
        <v>289</v>
      </c>
      <c r="G11" s="255"/>
      <c r="H11" s="255"/>
      <c r="I11" s="65" t="s">
        <v>290</v>
      </c>
      <c r="J11" s="240" t="s">
        <v>289</v>
      </c>
      <c r="K11" s="17"/>
    </row>
    <row r="12" spans="1:70" s="253" customFormat="1" ht="14.45" customHeight="1">
      <c r="B12" s="15"/>
      <c r="C12" s="255"/>
      <c r="D12" s="254" t="s">
        <v>291</v>
      </c>
      <c r="E12" s="255"/>
      <c r="F12" s="240" t="s">
        <v>292</v>
      </c>
      <c r="G12" s="255"/>
      <c r="H12" s="255"/>
      <c r="I12" s="65" t="s">
        <v>293</v>
      </c>
      <c r="J12" s="66">
        <f>'Rekapitulace stavby'!AN8</f>
        <v>44306</v>
      </c>
      <c r="K12" s="17"/>
    </row>
    <row r="13" spans="1:70" s="253" customFormat="1" ht="10.9" customHeight="1">
      <c r="B13" s="15"/>
      <c r="C13" s="255"/>
      <c r="D13" s="255"/>
      <c r="E13" s="255"/>
      <c r="F13" s="255"/>
      <c r="G13" s="255"/>
      <c r="H13" s="255"/>
      <c r="I13" s="64"/>
      <c r="J13" s="255"/>
      <c r="K13" s="17"/>
    </row>
    <row r="14" spans="1:70" s="253" customFormat="1" ht="14.45" customHeight="1">
      <c r="B14" s="15"/>
      <c r="C14" s="255"/>
      <c r="D14" s="254" t="s">
        <v>294</v>
      </c>
      <c r="E14" s="255"/>
      <c r="F14" s="255"/>
      <c r="G14" s="255"/>
      <c r="H14" s="255"/>
      <c r="I14" s="65" t="s">
        <v>295</v>
      </c>
      <c r="J14" s="240" t="s">
        <v>289</v>
      </c>
      <c r="K14" s="17"/>
    </row>
    <row r="15" spans="1:70" s="253" customFormat="1" ht="18" customHeight="1">
      <c r="B15" s="15"/>
      <c r="C15" s="255"/>
      <c r="D15" s="255"/>
      <c r="E15" s="240" t="s">
        <v>296</v>
      </c>
      <c r="F15" s="255"/>
      <c r="G15" s="255"/>
      <c r="H15" s="255"/>
      <c r="I15" s="65" t="s">
        <v>297</v>
      </c>
      <c r="J15" s="240" t="s">
        <v>289</v>
      </c>
      <c r="K15" s="17"/>
    </row>
    <row r="16" spans="1:70" s="253" customFormat="1" ht="6.95" customHeight="1">
      <c r="B16" s="15"/>
      <c r="C16" s="255"/>
      <c r="D16" s="255"/>
      <c r="E16" s="255"/>
      <c r="F16" s="255"/>
      <c r="G16" s="255"/>
      <c r="H16" s="255"/>
      <c r="I16" s="64"/>
      <c r="J16" s="255"/>
      <c r="K16" s="17"/>
    </row>
    <row r="17" spans="2:11" s="253" customFormat="1" ht="14.45" customHeight="1">
      <c r="B17" s="15"/>
      <c r="C17" s="255"/>
      <c r="D17" s="254" t="s">
        <v>298</v>
      </c>
      <c r="E17" s="255"/>
      <c r="F17" s="255"/>
      <c r="G17" s="255"/>
      <c r="H17" s="255"/>
      <c r="I17" s="65" t="s">
        <v>295</v>
      </c>
      <c r="J17" s="240" t="str">
        <f>IF('Rekapitulace stavby'!AN13="Vyplň údaj","",IF('Rekapitulace stavby'!AN13="","",'Rekapitulace stavby'!AN13))</f>
        <v/>
      </c>
      <c r="K17" s="17"/>
    </row>
    <row r="18" spans="2:11" s="253" customFormat="1" ht="18" customHeight="1">
      <c r="B18" s="15"/>
      <c r="C18" s="255"/>
      <c r="D18" s="255"/>
      <c r="E18" s="240" t="str">
        <f>IF('Rekapitulace stavby'!E14="Vyplň údaj","",IF('Rekapitulace stavby'!E14="","",'Rekapitulace stavby'!E14))</f>
        <v/>
      </c>
      <c r="F18" s="255"/>
      <c r="G18" s="255"/>
      <c r="H18" s="255"/>
      <c r="I18" s="65" t="s">
        <v>297</v>
      </c>
      <c r="J18" s="240" t="str">
        <f>IF('Rekapitulace stavby'!AN14="Vyplň údaj","",IF('Rekapitulace stavby'!AN14="","",'Rekapitulace stavby'!AN14))</f>
        <v/>
      </c>
      <c r="K18" s="17"/>
    </row>
    <row r="19" spans="2:11" s="253" customFormat="1" ht="6.95" customHeight="1">
      <c r="B19" s="15"/>
      <c r="C19" s="255"/>
      <c r="D19" s="255"/>
      <c r="E19" s="255"/>
      <c r="F19" s="255"/>
      <c r="G19" s="255"/>
      <c r="H19" s="255"/>
      <c r="I19" s="64"/>
      <c r="J19" s="255"/>
      <c r="K19" s="17"/>
    </row>
    <row r="20" spans="2:11" s="253" customFormat="1" ht="14.45" customHeight="1">
      <c r="B20" s="15"/>
      <c r="C20" s="255"/>
      <c r="D20" s="254" t="s">
        <v>300</v>
      </c>
      <c r="E20" s="255"/>
      <c r="F20" s="255"/>
      <c r="G20" s="255"/>
      <c r="H20" s="255"/>
      <c r="I20" s="65" t="s">
        <v>295</v>
      </c>
      <c r="J20" s="240" t="s">
        <v>289</v>
      </c>
      <c r="K20" s="17"/>
    </row>
    <row r="21" spans="2:11" s="253" customFormat="1" ht="18" customHeight="1">
      <c r="B21" s="15"/>
      <c r="C21" s="255"/>
      <c r="D21" s="255"/>
      <c r="E21" s="240" t="s">
        <v>301</v>
      </c>
      <c r="F21" s="255"/>
      <c r="G21" s="255"/>
      <c r="H21" s="255"/>
      <c r="I21" s="65" t="s">
        <v>297</v>
      </c>
      <c r="J21" s="240" t="s">
        <v>289</v>
      </c>
      <c r="K21" s="17"/>
    </row>
    <row r="22" spans="2:11" s="253" customFormat="1" ht="6.95" customHeight="1">
      <c r="B22" s="15"/>
      <c r="C22" s="255"/>
      <c r="D22" s="255"/>
      <c r="E22" s="255"/>
      <c r="F22" s="255"/>
      <c r="G22" s="255"/>
      <c r="H22" s="255"/>
      <c r="I22" s="64"/>
      <c r="J22" s="255"/>
      <c r="K22" s="17"/>
    </row>
    <row r="23" spans="2:11" s="253" customFormat="1" ht="14.45" customHeight="1">
      <c r="B23" s="15"/>
      <c r="C23" s="255"/>
      <c r="D23" s="254" t="s">
        <v>303</v>
      </c>
      <c r="E23" s="255"/>
      <c r="F23" s="255"/>
      <c r="G23" s="255"/>
      <c r="H23" s="255"/>
      <c r="I23" s="64"/>
      <c r="J23" s="255"/>
      <c r="K23" s="17"/>
    </row>
    <row r="24" spans="2:11" s="323" customFormat="1" ht="22.5" customHeight="1">
      <c r="B24" s="67"/>
      <c r="C24" s="68"/>
      <c r="D24" s="68"/>
      <c r="E24" s="282" t="s">
        <v>289</v>
      </c>
      <c r="F24" s="282"/>
      <c r="G24" s="282"/>
      <c r="H24" s="282"/>
      <c r="I24" s="69"/>
      <c r="J24" s="68"/>
      <c r="K24" s="70"/>
    </row>
    <row r="25" spans="2:11" s="253" customFormat="1" ht="6.95" customHeight="1">
      <c r="B25" s="15"/>
      <c r="C25" s="255"/>
      <c r="D25" s="255"/>
      <c r="E25" s="255"/>
      <c r="F25" s="255"/>
      <c r="G25" s="255"/>
      <c r="H25" s="255"/>
      <c r="I25" s="64"/>
      <c r="J25" s="255"/>
      <c r="K25" s="17"/>
    </row>
    <row r="26" spans="2:11" s="253" customFormat="1" ht="6.95" customHeight="1">
      <c r="B26" s="15"/>
      <c r="C26" s="255"/>
      <c r="D26" s="40"/>
      <c r="E26" s="40"/>
      <c r="F26" s="40"/>
      <c r="G26" s="40"/>
      <c r="H26" s="40"/>
      <c r="I26" s="71"/>
      <c r="J26" s="40"/>
      <c r="K26" s="72"/>
    </row>
    <row r="27" spans="2:11" s="253" customFormat="1" ht="25.35" customHeight="1">
      <c r="B27" s="15"/>
      <c r="C27" s="255"/>
      <c r="D27" s="73" t="s">
        <v>304</v>
      </c>
      <c r="E27" s="255"/>
      <c r="F27" s="255"/>
      <c r="G27" s="255"/>
      <c r="H27" s="255"/>
      <c r="I27" s="64"/>
      <c r="J27" s="74">
        <f>ROUND(J83,2)</f>
        <v>0</v>
      </c>
      <c r="K27" s="17"/>
    </row>
    <row r="28" spans="2:11" s="253" customFormat="1" ht="6.95" customHeight="1">
      <c r="B28" s="15"/>
      <c r="C28" s="255"/>
      <c r="D28" s="40"/>
      <c r="E28" s="40"/>
      <c r="F28" s="40"/>
      <c r="G28" s="40"/>
      <c r="H28" s="40"/>
      <c r="I28" s="71"/>
      <c r="J28" s="40"/>
      <c r="K28" s="72"/>
    </row>
    <row r="29" spans="2:11" s="253" customFormat="1" ht="14.45" customHeight="1">
      <c r="B29" s="15"/>
      <c r="C29" s="255"/>
      <c r="D29" s="255"/>
      <c r="E29" s="255"/>
      <c r="F29" s="244" t="s">
        <v>306</v>
      </c>
      <c r="G29" s="255"/>
      <c r="H29" s="255"/>
      <c r="I29" s="75" t="s">
        <v>305</v>
      </c>
      <c r="J29" s="244" t="s">
        <v>307</v>
      </c>
      <c r="K29" s="17"/>
    </row>
    <row r="30" spans="2:11" s="253" customFormat="1" ht="14.45" customHeight="1">
      <c r="B30" s="15"/>
      <c r="C30" s="255"/>
      <c r="D30" s="248" t="s">
        <v>308</v>
      </c>
      <c r="E30" s="248" t="s">
        <v>309</v>
      </c>
      <c r="F30" s="76">
        <f>ROUND(SUM(BE83:BE154), 2)</f>
        <v>0</v>
      </c>
      <c r="G30" s="255"/>
      <c r="H30" s="255"/>
      <c r="I30" s="77">
        <v>0.21</v>
      </c>
      <c r="J30" s="76">
        <f>ROUND(ROUND((SUM(BE83:BE154)), 2)*I30, 2)</f>
        <v>0</v>
      </c>
      <c r="K30" s="17"/>
    </row>
    <row r="31" spans="2:11" s="253" customFormat="1" ht="14.45" customHeight="1">
      <c r="B31" s="15"/>
      <c r="C31" s="255"/>
      <c r="D31" s="255"/>
      <c r="E31" s="248" t="s">
        <v>310</v>
      </c>
      <c r="F31" s="76">
        <f>ROUND(SUM(BF83:BF154), 2)</f>
        <v>0</v>
      </c>
      <c r="G31" s="255"/>
      <c r="H31" s="255"/>
      <c r="I31" s="77">
        <v>0.15</v>
      </c>
      <c r="J31" s="76">
        <f>ROUND(ROUND((SUM(BF83:BF154)), 2)*I31, 2)</f>
        <v>0</v>
      </c>
      <c r="K31" s="17"/>
    </row>
    <row r="32" spans="2:11" s="253" customFormat="1" ht="14.45" hidden="1" customHeight="1">
      <c r="B32" s="15"/>
      <c r="C32" s="255"/>
      <c r="D32" s="255"/>
      <c r="E32" s="248" t="s">
        <v>311</v>
      </c>
      <c r="F32" s="76">
        <f>ROUND(SUM(BG83:BG154), 2)</f>
        <v>0</v>
      </c>
      <c r="G32" s="255"/>
      <c r="H32" s="255"/>
      <c r="I32" s="77">
        <v>0.21</v>
      </c>
      <c r="J32" s="76">
        <v>0</v>
      </c>
      <c r="K32" s="17"/>
    </row>
    <row r="33" spans="2:11" s="253" customFormat="1" ht="14.45" hidden="1" customHeight="1">
      <c r="B33" s="15"/>
      <c r="C33" s="255"/>
      <c r="D33" s="255"/>
      <c r="E33" s="248" t="s">
        <v>312</v>
      </c>
      <c r="F33" s="76">
        <f>ROUND(SUM(BH83:BH154), 2)</f>
        <v>0</v>
      </c>
      <c r="G33" s="255"/>
      <c r="H33" s="255"/>
      <c r="I33" s="77">
        <v>0.15</v>
      </c>
      <c r="J33" s="76">
        <v>0</v>
      </c>
      <c r="K33" s="17"/>
    </row>
    <row r="34" spans="2:11" s="253" customFormat="1" ht="14.45" hidden="1" customHeight="1">
      <c r="B34" s="15"/>
      <c r="C34" s="255"/>
      <c r="D34" s="255"/>
      <c r="E34" s="248" t="s">
        <v>313</v>
      </c>
      <c r="F34" s="76">
        <f>ROUND(SUM(BI83:BI154), 2)</f>
        <v>0</v>
      </c>
      <c r="G34" s="255"/>
      <c r="H34" s="255"/>
      <c r="I34" s="77">
        <v>0</v>
      </c>
      <c r="J34" s="76">
        <v>0</v>
      </c>
      <c r="K34" s="17"/>
    </row>
    <row r="35" spans="2:11" s="253" customFormat="1" ht="6.95" customHeight="1">
      <c r="B35" s="15"/>
      <c r="C35" s="255"/>
      <c r="D35" s="255"/>
      <c r="E35" s="255"/>
      <c r="F35" s="255"/>
      <c r="G35" s="255"/>
      <c r="H35" s="255"/>
      <c r="I35" s="64"/>
      <c r="J35" s="255"/>
      <c r="K35" s="17"/>
    </row>
    <row r="36" spans="2:11" s="253" customFormat="1" ht="25.35" customHeight="1">
      <c r="B36" s="15"/>
      <c r="C36" s="20"/>
      <c r="D36" s="21" t="s">
        <v>314</v>
      </c>
      <c r="E36" s="250"/>
      <c r="F36" s="250"/>
      <c r="G36" s="79" t="s">
        <v>315</v>
      </c>
      <c r="H36" s="22" t="s">
        <v>316</v>
      </c>
      <c r="I36" s="80"/>
      <c r="J36" s="251">
        <f>SUM(J27:J34)</f>
        <v>0</v>
      </c>
      <c r="K36" s="81"/>
    </row>
    <row r="37" spans="2:11" s="253" customFormat="1" ht="14.45" customHeight="1">
      <c r="B37" s="24"/>
      <c r="C37" s="25"/>
      <c r="D37" s="25"/>
      <c r="E37" s="25"/>
      <c r="F37" s="25"/>
      <c r="G37" s="25"/>
      <c r="H37" s="25"/>
      <c r="I37" s="82"/>
      <c r="J37" s="25"/>
      <c r="K37" s="26"/>
    </row>
    <row r="41" spans="2:11" s="253" customFormat="1" ht="6.95" customHeight="1">
      <c r="B41" s="27"/>
      <c r="C41" s="28"/>
      <c r="D41" s="28"/>
      <c r="E41" s="28"/>
      <c r="F41" s="28"/>
      <c r="G41" s="28"/>
      <c r="H41" s="28"/>
      <c r="I41" s="83"/>
      <c r="J41" s="28"/>
      <c r="K41" s="324"/>
    </row>
    <row r="42" spans="2:11" s="253" customFormat="1" ht="36.950000000000003" customHeight="1">
      <c r="B42" s="15"/>
      <c r="C42" s="10" t="s">
        <v>369</v>
      </c>
      <c r="D42" s="255"/>
      <c r="E42" s="255"/>
      <c r="F42" s="255"/>
      <c r="G42" s="255"/>
      <c r="H42" s="255"/>
      <c r="I42" s="64"/>
      <c r="J42" s="255"/>
      <c r="K42" s="17"/>
    </row>
    <row r="43" spans="2:11" s="253" customFormat="1" ht="6.95" customHeight="1">
      <c r="B43" s="15"/>
      <c r="C43" s="255"/>
      <c r="D43" s="255"/>
      <c r="E43" s="255"/>
      <c r="F43" s="255"/>
      <c r="G43" s="255"/>
      <c r="H43" s="255"/>
      <c r="I43" s="64"/>
      <c r="J43" s="255"/>
      <c r="K43" s="17"/>
    </row>
    <row r="44" spans="2:11" s="253" customFormat="1" ht="14.45" customHeight="1">
      <c r="B44" s="15"/>
      <c r="C44" s="254" t="s">
        <v>286</v>
      </c>
      <c r="D44" s="255"/>
      <c r="E44" s="255"/>
      <c r="F44" s="255"/>
      <c r="G44" s="255"/>
      <c r="H44" s="255"/>
      <c r="I44" s="64"/>
      <c r="J44" s="255"/>
      <c r="K44" s="17"/>
    </row>
    <row r="45" spans="2:11" s="253" customFormat="1" ht="22.5" customHeight="1">
      <c r="B45" s="15"/>
      <c r="C45" s="255"/>
      <c r="D45" s="255"/>
      <c r="E45" s="289" t="str">
        <f>E7</f>
        <v>Rozšíření VZT a klimatizace v prostorách knihovny a sálu objektu K-TRIO</v>
      </c>
      <c r="F45" s="290"/>
      <c r="G45" s="290"/>
      <c r="H45" s="290"/>
      <c r="I45" s="64"/>
      <c r="J45" s="255"/>
      <c r="K45" s="17"/>
    </row>
    <row r="46" spans="2:11" s="253" customFormat="1" ht="14.45" customHeight="1">
      <c r="B46" s="15"/>
      <c r="C46" s="254" t="s">
        <v>367</v>
      </c>
      <c r="D46" s="255"/>
      <c r="E46" s="255"/>
      <c r="F46" s="255"/>
      <c r="G46" s="255"/>
      <c r="H46" s="255"/>
      <c r="I46" s="64"/>
      <c r="J46" s="255"/>
      <c r="K46" s="17"/>
    </row>
    <row r="47" spans="2:11" s="253" customFormat="1" ht="23.25" customHeight="1">
      <c r="B47" s="15"/>
      <c r="C47" s="255"/>
      <c r="D47" s="255"/>
      <c r="E47" s="291" t="str">
        <f>E9</f>
        <v>D.1.4.d - Silnoproudá elektrotechnika</v>
      </c>
      <c r="F47" s="292"/>
      <c r="G47" s="292"/>
      <c r="H47" s="292"/>
      <c r="I47" s="64"/>
      <c r="J47" s="255"/>
      <c r="K47" s="17"/>
    </row>
    <row r="48" spans="2:11" s="253" customFormat="1" ht="6.95" customHeight="1">
      <c r="B48" s="15"/>
      <c r="C48" s="255"/>
      <c r="D48" s="255"/>
      <c r="E48" s="255"/>
      <c r="F48" s="255"/>
      <c r="G48" s="255"/>
      <c r="H48" s="255"/>
      <c r="I48" s="64"/>
      <c r="J48" s="255"/>
      <c r="K48" s="17"/>
    </row>
    <row r="49" spans="2:47" s="253" customFormat="1" ht="18" customHeight="1">
      <c r="B49" s="15"/>
      <c r="C49" s="254" t="s">
        <v>291</v>
      </c>
      <c r="D49" s="255"/>
      <c r="E49" s="255"/>
      <c r="F49" s="240" t="str">
        <f>F12</f>
        <v>Ostrava</v>
      </c>
      <c r="G49" s="255"/>
      <c r="H49" s="255"/>
      <c r="I49" s="65" t="s">
        <v>293</v>
      </c>
      <c r="J49" s="66">
        <f>IF(J12="","",J12)</f>
        <v>44306</v>
      </c>
      <c r="K49" s="17"/>
    </row>
    <row r="50" spans="2:47" s="253" customFormat="1" ht="6.95" customHeight="1">
      <c r="B50" s="15"/>
      <c r="C50" s="255"/>
      <c r="D50" s="255"/>
      <c r="E50" s="255"/>
      <c r="F50" s="255"/>
      <c r="G50" s="255"/>
      <c r="H50" s="255"/>
      <c r="I50" s="64"/>
      <c r="J50" s="255"/>
      <c r="K50" s="17"/>
    </row>
    <row r="51" spans="2:47" s="253" customFormat="1" ht="15">
      <c r="B51" s="15"/>
      <c r="C51" s="254" t="s">
        <v>294</v>
      </c>
      <c r="D51" s="255"/>
      <c r="E51" s="255"/>
      <c r="F51" s="240" t="str">
        <f>E15</f>
        <v>Statutární město Ostrava, městský obvod Ostrava-Ji</v>
      </c>
      <c r="G51" s="255"/>
      <c r="H51" s="255"/>
      <c r="I51" s="65" t="s">
        <v>300</v>
      </c>
      <c r="J51" s="240" t="str">
        <f>E21</f>
        <v>Air Technology s.r.o.</v>
      </c>
      <c r="K51" s="17"/>
    </row>
    <row r="52" spans="2:47" s="253" customFormat="1" ht="14.45" customHeight="1">
      <c r="B52" s="15"/>
      <c r="C52" s="254" t="s">
        <v>298</v>
      </c>
      <c r="D52" s="255"/>
      <c r="E52" s="255"/>
      <c r="F52" s="240" t="str">
        <f>IF(E18="","",E18)</f>
        <v/>
      </c>
      <c r="G52" s="255"/>
      <c r="H52" s="255"/>
      <c r="I52" s="64"/>
      <c r="J52" s="255"/>
      <c r="K52" s="17"/>
    </row>
    <row r="53" spans="2:47" s="253" customFormat="1" ht="10.35" customHeight="1">
      <c r="B53" s="15"/>
      <c r="C53" s="255"/>
      <c r="D53" s="255"/>
      <c r="E53" s="255"/>
      <c r="F53" s="255"/>
      <c r="G53" s="255"/>
      <c r="H53" s="255"/>
      <c r="I53" s="64"/>
      <c r="J53" s="255"/>
      <c r="K53" s="17"/>
    </row>
    <row r="54" spans="2:47" s="253" customFormat="1" ht="29.25" customHeight="1">
      <c r="B54" s="15"/>
      <c r="C54" s="84" t="s">
        <v>370</v>
      </c>
      <c r="D54" s="20"/>
      <c r="E54" s="20"/>
      <c r="F54" s="20"/>
      <c r="G54" s="20"/>
      <c r="H54" s="20"/>
      <c r="I54" s="85"/>
      <c r="J54" s="86" t="s">
        <v>371</v>
      </c>
      <c r="K54" s="23"/>
    </row>
    <row r="55" spans="2:47" s="253" customFormat="1" ht="10.35" customHeight="1">
      <c r="B55" s="15"/>
      <c r="C55" s="255"/>
      <c r="D55" s="255"/>
      <c r="E55" s="255"/>
      <c r="F55" s="255"/>
      <c r="G55" s="255"/>
      <c r="H55" s="255"/>
      <c r="I55" s="64"/>
      <c r="J55" s="255"/>
      <c r="K55" s="17"/>
    </row>
    <row r="56" spans="2:47" s="253" customFormat="1" ht="29.25" customHeight="1">
      <c r="B56" s="15"/>
      <c r="C56" s="87" t="s">
        <v>372</v>
      </c>
      <c r="D56" s="255"/>
      <c r="E56" s="255"/>
      <c r="F56" s="255"/>
      <c r="G56" s="255"/>
      <c r="H56" s="255"/>
      <c r="I56" s="64"/>
      <c r="J56" s="74">
        <f>J83</f>
        <v>0</v>
      </c>
      <c r="K56" s="17"/>
      <c r="AU56" s="306" t="s">
        <v>373</v>
      </c>
    </row>
    <row r="57" spans="2:47" s="325" customFormat="1" ht="24.95" customHeight="1">
      <c r="B57" s="88"/>
      <c r="C57" s="89"/>
      <c r="D57" s="90" t="s">
        <v>1041</v>
      </c>
      <c r="E57" s="91"/>
      <c r="F57" s="91"/>
      <c r="G57" s="91"/>
      <c r="H57" s="91"/>
      <c r="I57" s="92"/>
      <c r="J57" s="93">
        <f>J84</f>
        <v>0</v>
      </c>
      <c r="K57" s="94"/>
    </row>
    <row r="58" spans="2:47" s="326" customFormat="1" ht="19.899999999999999" customHeight="1">
      <c r="B58" s="95"/>
      <c r="C58" s="96"/>
      <c r="D58" s="97" t="s">
        <v>1042</v>
      </c>
      <c r="E58" s="98"/>
      <c r="F58" s="98"/>
      <c r="G58" s="98"/>
      <c r="H58" s="98"/>
      <c r="I58" s="99"/>
      <c r="J58" s="100">
        <f>J85</f>
        <v>0</v>
      </c>
      <c r="K58" s="101"/>
    </row>
    <row r="59" spans="2:47" s="326" customFormat="1" ht="19.899999999999999" customHeight="1">
      <c r="B59" s="95"/>
      <c r="C59" s="96"/>
      <c r="D59" s="97" t="s">
        <v>1043</v>
      </c>
      <c r="E59" s="98"/>
      <c r="F59" s="98"/>
      <c r="G59" s="98"/>
      <c r="H59" s="98"/>
      <c r="I59" s="99"/>
      <c r="J59" s="100">
        <f>J93</f>
        <v>0</v>
      </c>
      <c r="K59" s="101"/>
    </row>
    <row r="60" spans="2:47" s="326" customFormat="1" ht="19.899999999999999" customHeight="1">
      <c r="B60" s="95"/>
      <c r="C60" s="96"/>
      <c r="D60" s="97" t="s">
        <v>1044</v>
      </c>
      <c r="E60" s="98"/>
      <c r="F60" s="98"/>
      <c r="G60" s="98"/>
      <c r="H60" s="98"/>
      <c r="I60" s="99"/>
      <c r="J60" s="100">
        <f>J111</f>
        <v>0</v>
      </c>
      <c r="K60" s="101"/>
    </row>
    <row r="61" spans="2:47" s="326" customFormat="1" ht="19.899999999999999" customHeight="1">
      <c r="B61" s="95"/>
      <c r="C61" s="96"/>
      <c r="D61" s="97" t="s">
        <v>1045</v>
      </c>
      <c r="E61" s="98"/>
      <c r="F61" s="98"/>
      <c r="G61" s="98"/>
      <c r="H61" s="98"/>
      <c r="I61" s="99"/>
      <c r="J61" s="100">
        <f>J120</f>
        <v>0</v>
      </c>
      <c r="K61" s="101"/>
    </row>
    <row r="62" spans="2:47" s="326" customFormat="1" ht="19.899999999999999" customHeight="1">
      <c r="B62" s="95"/>
      <c r="C62" s="96"/>
      <c r="D62" s="97" t="s">
        <v>1046</v>
      </c>
      <c r="E62" s="98"/>
      <c r="F62" s="98"/>
      <c r="G62" s="98"/>
      <c r="H62" s="98"/>
      <c r="I62" s="99"/>
      <c r="J62" s="100">
        <f>J131</f>
        <v>0</v>
      </c>
      <c r="K62" s="101"/>
    </row>
    <row r="63" spans="2:47" s="325" customFormat="1" ht="24.95" customHeight="1">
      <c r="B63" s="88"/>
      <c r="C63" s="89"/>
      <c r="D63" s="90" t="s">
        <v>1047</v>
      </c>
      <c r="E63" s="91"/>
      <c r="F63" s="91"/>
      <c r="G63" s="91"/>
      <c r="H63" s="91"/>
      <c r="I63" s="92"/>
      <c r="J63" s="93">
        <f>J142</f>
        <v>0</v>
      </c>
      <c r="K63" s="94"/>
    </row>
    <row r="64" spans="2:47" s="253" customFormat="1" ht="21.75" customHeight="1">
      <c r="B64" s="15"/>
      <c r="C64" s="255"/>
      <c r="D64" s="255"/>
      <c r="E64" s="255"/>
      <c r="F64" s="255"/>
      <c r="G64" s="255"/>
      <c r="H64" s="255"/>
      <c r="I64" s="64"/>
      <c r="J64" s="255"/>
      <c r="K64" s="17"/>
    </row>
    <row r="65" spans="2:12" s="253" customFormat="1" ht="6.95" customHeight="1">
      <c r="B65" s="24"/>
      <c r="C65" s="25"/>
      <c r="D65" s="25"/>
      <c r="E65" s="25"/>
      <c r="F65" s="25"/>
      <c r="G65" s="25"/>
      <c r="H65" s="25"/>
      <c r="I65" s="82"/>
      <c r="J65" s="25"/>
      <c r="K65" s="26"/>
    </row>
    <row r="69" spans="2:12" s="253" customFormat="1" ht="6.95" customHeight="1">
      <c r="B69" s="27"/>
      <c r="C69" s="28"/>
      <c r="D69" s="28"/>
      <c r="E69" s="28"/>
      <c r="F69" s="28"/>
      <c r="G69" s="28"/>
      <c r="H69" s="28"/>
      <c r="I69" s="83"/>
      <c r="J69" s="28"/>
      <c r="K69" s="28"/>
      <c r="L69" s="15"/>
    </row>
    <row r="70" spans="2:12" s="253" customFormat="1" ht="36.950000000000003" customHeight="1">
      <c r="B70" s="15"/>
      <c r="C70" s="29" t="s">
        <v>381</v>
      </c>
      <c r="I70" s="102"/>
      <c r="L70" s="15"/>
    </row>
    <row r="71" spans="2:12" s="253" customFormat="1" ht="6.95" customHeight="1">
      <c r="B71" s="15"/>
      <c r="I71" s="102"/>
      <c r="L71" s="15"/>
    </row>
    <row r="72" spans="2:12" s="253" customFormat="1" ht="14.45" customHeight="1">
      <c r="B72" s="15"/>
      <c r="C72" s="252" t="s">
        <v>286</v>
      </c>
      <c r="I72" s="102"/>
      <c r="L72" s="15"/>
    </row>
    <row r="73" spans="2:12" s="253" customFormat="1" ht="22.5" customHeight="1">
      <c r="B73" s="15"/>
      <c r="E73" s="286" t="str">
        <f>E7</f>
        <v>Rozšíření VZT a klimatizace v prostorách knihovny a sálu objektu K-TRIO</v>
      </c>
      <c r="F73" s="287"/>
      <c r="G73" s="287"/>
      <c r="H73" s="287"/>
      <c r="I73" s="102"/>
      <c r="L73" s="15"/>
    </row>
    <row r="74" spans="2:12" s="253" customFormat="1" ht="14.45" customHeight="1">
      <c r="B74" s="15"/>
      <c r="C74" s="252" t="s">
        <v>367</v>
      </c>
      <c r="I74" s="102"/>
      <c r="L74" s="15"/>
    </row>
    <row r="75" spans="2:12" s="253" customFormat="1" ht="23.25" customHeight="1">
      <c r="B75" s="15"/>
      <c r="E75" s="271" t="str">
        <f>E9</f>
        <v>D.1.4.d - Silnoproudá elektrotechnika</v>
      </c>
      <c r="F75" s="288"/>
      <c r="G75" s="288"/>
      <c r="H75" s="288"/>
      <c r="I75" s="102"/>
      <c r="L75" s="15"/>
    </row>
    <row r="76" spans="2:12" s="253" customFormat="1" ht="6.95" customHeight="1">
      <c r="B76" s="15"/>
      <c r="I76" s="102"/>
      <c r="L76" s="15"/>
    </row>
    <row r="77" spans="2:12" s="253" customFormat="1" ht="18" customHeight="1">
      <c r="B77" s="15"/>
      <c r="C77" s="252" t="s">
        <v>291</v>
      </c>
      <c r="F77" s="103" t="str">
        <f>F12</f>
        <v>Ostrava</v>
      </c>
      <c r="I77" s="104" t="s">
        <v>293</v>
      </c>
      <c r="J77" s="246">
        <f>IF(J12="","",J12)</f>
        <v>44306</v>
      </c>
      <c r="L77" s="15"/>
    </row>
    <row r="78" spans="2:12" s="253" customFormat="1" ht="6.95" customHeight="1">
      <c r="B78" s="15"/>
      <c r="I78" s="102"/>
      <c r="L78" s="15"/>
    </row>
    <row r="79" spans="2:12" s="253" customFormat="1" ht="15">
      <c r="B79" s="15"/>
      <c r="C79" s="252" t="s">
        <v>294</v>
      </c>
      <c r="F79" s="103" t="str">
        <f>E15</f>
        <v>Statutární město Ostrava, městský obvod Ostrava-Ji</v>
      </c>
      <c r="I79" s="104" t="s">
        <v>300</v>
      </c>
      <c r="J79" s="103" t="str">
        <f>E21</f>
        <v>Air Technology s.r.o.</v>
      </c>
      <c r="L79" s="15"/>
    </row>
    <row r="80" spans="2:12" s="253" customFormat="1" ht="14.45" customHeight="1">
      <c r="B80" s="15"/>
      <c r="C80" s="252" t="s">
        <v>298</v>
      </c>
      <c r="F80" s="103" t="str">
        <f>IF(E18="","",E18)</f>
        <v/>
      </c>
      <c r="I80" s="102"/>
      <c r="L80" s="15"/>
    </row>
    <row r="81" spans="2:65" s="253" customFormat="1" ht="10.35" customHeight="1">
      <c r="B81" s="15"/>
      <c r="I81" s="102"/>
      <c r="L81" s="15"/>
    </row>
    <row r="82" spans="2:65" s="327" customFormat="1" ht="29.25" customHeight="1">
      <c r="B82" s="105"/>
      <c r="C82" s="106" t="s">
        <v>382</v>
      </c>
      <c r="D82" s="107" t="s">
        <v>323</v>
      </c>
      <c r="E82" s="107" t="s">
        <v>319</v>
      </c>
      <c r="F82" s="107" t="s">
        <v>383</v>
      </c>
      <c r="G82" s="107" t="s">
        <v>384</v>
      </c>
      <c r="H82" s="107" t="s">
        <v>385</v>
      </c>
      <c r="I82" s="108" t="s">
        <v>386</v>
      </c>
      <c r="J82" s="107" t="s">
        <v>371</v>
      </c>
      <c r="K82" s="109" t="s">
        <v>387</v>
      </c>
      <c r="L82" s="105"/>
      <c r="M82" s="36" t="s">
        <v>388</v>
      </c>
      <c r="N82" s="37" t="s">
        <v>308</v>
      </c>
      <c r="O82" s="37" t="s">
        <v>389</v>
      </c>
      <c r="P82" s="37" t="s">
        <v>390</v>
      </c>
      <c r="Q82" s="37" t="s">
        <v>391</v>
      </c>
      <c r="R82" s="37" t="s">
        <v>392</v>
      </c>
      <c r="S82" s="37" t="s">
        <v>393</v>
      </c>
      <c r="T82" s="38" t="s">
        <v>394</v>
      </c>
    </row>
    <row r="83" spans="2:65" s="253" customFormat="1" ht="29.25" customHeight="1">
      <c r="B83" s="15"/>
      <c r="C83" s="42" t="s">
        <v>372</v>
      </c>
      <c r="I83" s="102"/>
      <c r="J83" s="110">
        <f>BK83</f>
        <v>0</v>
      </c>
      <c r="L83" s="15"/>
      <c r="M83" s="39"/>
      <c r="N83" s="40"/>
      <c r="O83" s="40"/>
      <c r="P83" s="111">
        <f>P84+P142</f>
        <v>0</v>
      </c>
      <c r="Q83" s="40"/>
      <c r="R83" s="111">
        <f>R84+R142</f>
        <v>0</v>
      </c>
      <c r="S83" s="40"/>
      <c r="T83" s="112">
        <f>T84+T142</f>
        <v>0</v>
      </c>
      <c r="AT83" s="306" t="s">
        <v>337</v>
      </c>
      <c r="AU83" s="306" t="s">
        <v>373</v>
      </c>
      <c r="BK83" s="328">
        <f>BK84+BK142</f>
        <v>0</v>
      </c>
    </row>
    <row r="84" spans="2:65" s="114" customFormat="1" ht="37.35" customHeight="1">
      <c r="B84" s="113"/>
      <c r="D84" s="115" t="s">
        <v>337</v>
      </c>
      <c r="E84" s="116" t="s">
        <v>395</v>
      </c>
      <c r="F84" s="116" t="s">
        <v>1048</v>
      </c>
      <c r="I84" s="117"/>
      <c r="J84" s="118">
        <f>BK84</f>
        <v>0</v>
      </c>
      <c r="L84" s="113"/>
      <c r="M84" s="119"/>
      <c r="N84" s="120"/>
      <c r="O84" s="120"/>
      <c r="P84" s="121">
        <f>P85+P93+P111+P120+P131</f>
        <v>0</v>
      </c>
      <c r="Q84" s="120"/>
      <c r="R84" s="121">
        <f>R85+R93+R111+R120+R131</f>
        <v>0</v>
      </c>
      <c r="S84" s="120"/>
      <c r="T84" s="122">
        <f>T85+T93+T111+T120+T131</f>
        <v>0</v>
      </c>
      <c r="AR84" s="115" t="s">
        <v>348</v>
      </c>
      <c r="AT84" s="329" t="s">
        <v>337</v>
      </c>
      <c r="AU84" s="329" t="s">
        <v>338</v>
      </c>
      <c r="AY84" s="115" t="s">
        <v>396</v>
      </c>
      <c r="BK84" s="330">
        <f>BK85+BK93+BK111+BK120+BK131</f>
        <v>0</v>
      </c>
    </row>
    <row r="85" spans="2:65" s="114" customFormat="1" ht="19.899999999999999" customHeight="1">
      <c r="B85" s="113"/>
      <c r="D85" s="123" t="s">
        <v>337</v>
      </c>
      <c r="E85" s="124" t="s">
        <v>1049</v>
      </c>
      <c r="F85" s="124" t="s">
        <v>1050</v>
      </c>
      <c r="I85" s="117"/>
      <c r="J85" s="125">
        <f>BK85</f>
        <v>0</v>
      </c>
      <c r="L85" s="113"/>
      <c r="M85" s="119"/>
      <c r="N85" s="120"/>
      <c r="O85" s="120"/>
      <c r="P85" s="121">
        <f>SUM(P86:P92)</f>
        <v>0</v>
      </c>
      <c r="Q85" s="120"/>
      <c r="R85" s="121">
        <f>SUM(R86:R92)</f>
        <v>0</v>
      </c>
      <c r="S85" s="120"/>
      <c r="T85" s="122">
        <f>SUM(T86:T92)</f>
        <v>0</v>
      </c>
      <c r="AR85" s="115" t="s">
        <v>348</v>
      </c>
      <c r="AT85" s="329" t="s">
        <v>337</v>
      </c>
      <c r="AU85" s="329" t="s">
        <v>346</v>
      </c>
      <c r="AY85" s="115" t="s">
        <v>396</v>
      </c>
      <c r="BK85" s="330">
        <f>SUM(BK86:BK92)</f>
        <v>0</v>
      </c>
    </row>
    <row r="86" spans="2:65" s="253" customFormat="1" ht="31.5" customHeight="1">
      <c r="B86" s="15"/>
      <c r="C86" s="126" t="s">
        <v>346</v>
      </c>
      <c r="D86" s="126" t="s">
        <v>399</v>
      </c>
      <c r="E86" s="127" t="s">
        <v>1051</v>
      </c>
      <c r="F86" s="337" t="s">
        <v>1052</v>
      </c>
      <c r="G86" s="338" t="s">
        <v>401</v>
      </c>
      <c r="H86" s="339">
        <v>1</v>
      </c>
      <c r="I86" s="343"/>
      <c r="J86" s="132">
        <f t="shared" ref="J86:J92" si="0">ROUND(I86*H86,2)</f>
        <v>0</v>
      </c>
      <c r="K86" s="128" t="s">
        <v>289</v>
      </c>
      <c r="L86" s="332"/>
      <c r="M86" s="333" t="s">
        <v>289</v>
      </c>
      <c r="N86" s="133" t="s">
        <v>309</v>
      </c>
      <c r="O86" s="255"/>
      <c r="P86" s="134">
        <f t="shared" ref="P86:P92" si="1">O86*H86</f>
        <v>0</v>
      </c>
      <c r="Q86" s="134">
        <v>0</v>
      </c>
      <c r="R86" s="134">
        <f t="shared" ref="R86:R92" si="2">Q86*H86</f>
        <v>0</v>
      </c>
      <c r="S86" s="134">
        <v>0</v>
      </c>
      <c r="T86" s="135">
        <f t="shared" ref="T86:T92" si="3">S86*H86</f>
        <v>0</v>
      </c>
      <c r="AR86" s="306" t="s">
        <v>486</v>
      </c>
      <c r="AT86" s="306" t="s">
        <v>399</v>
      </c>
      <c r="AU86" s="306" t="s">
        <v>348</v>
      </c>
      <c r="AY86" s="306" t="s">
        <v>396</v>
      </c>
      <c r="BE86" s="334">
        <f t="shared" ref="BE86:BE92" si="4">IF(N86="základní",J86,0)</f>
        <v>0</v>
      </c>
      <c r="BF86" s="334">
        <f t="shared" ref="BF86:BF92" si="5">IF(N86="snížená",J86,0)</f>
        <v>0</v>
      </c>
      <c r="BG86" s="334">
        <f t="shared" ref="BG86:BG92" si="6">IF(N86="zákl. přenesená",J86,0)</f>
        <v>0</v>
      </c>
      <c r="BH86" s="334">
        <f t="shared" ref="BH86:BH92" si="7">IF(N86="sníž. přenesená",J86,0)</f>
        <v>0</v>
      </c>
      <c r="BI86" s="334">
        <f t="shared" ref="BI86:BI92" si="8">IF(N86="nulová",J86,0)</f>
        <v>0</v>
      </c>
      <c r="BJ86" s="306" t="s">
        <v>346</v>
      </c>
      <c r="BK86" s="334">
        <f t="shared" ref="BK86:BK92" si="9">ROUND(I86*H86,2)</f>
        <v>0</v>
      </c>
      <c r="BL86" s="306" t="s">
        <v>435</v>
      </c>
      <c r="BM86" s="306" t="s">
        <v>1053</v>
      </c>
    </row>
    <row r="87" spans="2:65" s="253" customFormat="1" ht="22.5" customHeight="1">
      <c r="B87" s="15"/>
      <c r="C87" s="126" t="s">
        <v>348</v>
      </c>
      <c r="D87" s="126" t="s">
        <v>399</v>
      </c>
      <c r="E87" s="127" t="s">
        <v>1054</v>
      </c>
      <c r="F87" s="337" t="s">
        <v>1055</v>
      </c>
      <c r="G87" s="338" t="s">
        <v>401</v>
      </c>
      <c r="H87" s="339">
        <v>1</v>
      </c>
      <c r="I87" s="343"/>
      <c r="J87" s="132">
        <f t="shared" si="0"/>
        <v>0</v>
      </c>
      <c r="K87" s="128" t="s">
        <v>289</v>
      </c>
      <c r="L87" s="332"/>
      <c r="M87" s="333" t="s">
        <v>289</v>
      </c>
      <c r="N87" s="133" t="s">
        <v>309</v>
      </c>
      <c r="O87" s="255"/>
      <c r="P87" s="134">
        <f t="shared" si="1"/>
        <v>0</v>
      </c>
      <c r="Q87" s="134">
        <v>0</v>
      </c>
      <c r="R87" s="134">
        <f t="shared" si="2"/>
        <v>0</v>
      </c>
      <c r="S87" s="134">
        <v>0</v>
      </c>
      <c r="T87" s="135">
        <f t="shared" si="3"/>
        <v>0</v>
      </c>
      <c r="AR87" s="306" t="s">
        <v>486</v>
      </c>
      <c r="AT87" s="306" t="s">
        <v>399</v>
      </c>
      <c r="AU87" s="306" t="s">
        <v>348</v>
      </c>
      <c r="AY87" s="306" t="s">
        <v>396</v>
      </c>
      <c r="BE87" s="334">
        <f t="shared" si="4"/>
        <v>0</v>
      </c>
      <c r="BF87" s="334">
        <f t="shared" si="5"/>
        <v>0</v>
      </c>
      <c r="BG87" s="334">
        <f t="shared" si="6"/>
        <v>0</v>
      </c>
      <c r="BH87" s="334">
        <f t="shared" si="7"/>
        <v>0</v>
      </c>
      <c r="BI87" s="334">
        <f t="shared" si="8"/>
        <v>0</v>
      </c>
      <c r="BJ87" s="306" t="s">
        <v>346</v>
      </c>
      <c r="BK87" s="334">
        <f t="shared" si="9"/>
        <v>0</v>
      </c>
      <c r="BL87" s="306" t="s">
        <v>435</v>
      </c>
      <c r="BM87" s="306" t="s">
        <v>1056</v>
      </c>
    </row>
    <row r="88" spans="2:65" s="253" customFormat="1" ht="22.5" customHeight="1">
      <c r="B88" s="15"/>
      <c r="C88" s="126" t="s">
        <v>406</v>
      </c>
      <c r="D88" s="126" t="s">
        <v>399</v>
      </c>
      <c r="E88" s="127" t="s">
        <v>1057</v>
      </c>
      <c r="F88" s="337" t="s">
        <v>1058</v>
      </c>
      <c r="G88" s="338" t="s">
        <v>401</v>
      </c>
      <c r="H88" s="339">
        <v>1</v>
      </c>
      <c r="I88" s="343"/>
      <c r="J88" s="132">
        <f t="shared" si="0"/>
        <v>0</v>
      </c>
      <c r="K88" s="128" t="s">
        <v>289</v>
      </c>
      <c r="L88" s="332"/>
      <c r="M88" s="333" t="s">
        <v>289</v>
      </c>
      <c r="N88" s="133" t="s">
        <v>309</v>
      </c>
      <c r="O88" s="255"/>
      <c r="P88" s="134">
        <f t="shared" si="1"/>
        <v>0</v>
      </c>
      <c r="Q88" s="134">
        <v>0</v>
      </c>
      <c r="R88" s="134">
        <f t="shared" si="2"/>
        <v>0</v>
      </c>
      <c r="S88" s="134">
        <v>0</v>
      </c>
      <c r="T88" s="135">
        <f t="shared" si="3"/>
        <v>0</v>
      </c>
      <c r="AR88" s="306" t="s">
        <v>486</v>
      </c>
      <c r="AT88" s="306" t="s">
        <v>399</v>
      </c>
      <c r="AU88" s="306" t="s">
        <v>348</v>
      </c>
      <c r="AY88" s="306" t="s">
        <v>396</v>
      </c>
      <c r="BE88" s="334">
        <f t="shared" si="4"/>
        <v>0</v>
      </c>
      <c r="BF88" s="334">
        <f t="shared" si="5"/>
        <v>0</v>
      </c>
      <c r="BG88" s="334">
        <f t="shared" si="6"/>
        <v>0</v>
      </c>
      <c r="BH88" s="334">
        <f t="shared" si="7"/>
        <v>0</v>
      </c>
      <c r="BI88" s="334">
        <f t="shared" si="8"/>
        <v>0</v>
      </c>
      <c r="BJ88" s="306" t="s">
        <v>346</v>
      </c>
      <c r="BK88" s="334">
        <f t="shared" si="9"/>
        <v>0</v>
      </c>
      <c r="BL88" s="306" t="s">
        <v>435</v>
      </c>
      <c r="BM88" s="306" t="s">
        <v>1059</v>
      </c>
    </row>
    <row r="89" spans="2:65" s="253" customFormat="1" ht="22.5" customHeight="1">
      <c r="B89" s="15"/>
      <c r="C89" s="126" t="s">
        <v>403</v>
      </c>
      <c r="D89" s="126" t="s">
        <v>399</v>
      </c>
      <c r="E89" s="127" t="s">
        <v>1060</v>
      </c>
      <c r="F89" s="337" t="s">
        <v>1061</v>
      </c>
      <c r="G89" s="338" t="s">
        <v>401</v>
      </c>
      <c r="H89" s="339">
        <v>1</v>
      </c>
      <c r="I89" s="343"/>
      <c r="J89" s="132">
        <f t="shared" si="0"/>
        <v>0</v>
      </c>
      <c r="K89" s="128" t="s">
        <v>289</v>
      </c>
      <c r="L89" s="332"/>
      <c r="M89" s="333" t="s">
        <v>289</v>
      </c>
      <c r="N89" s="133" t="s">
        <v>309</v>
      </c>
      <c r="O89" s="255"/>
      <c r="P89" s="134">
        <f t="shared" si="1"/>
        <v>0</v>
      </c>
      <c r="Q89" s="134">
        <v>0</v>
      </c>
      <c r="R89" s="134">
        <f t="shared" si="2"/>
        <v>0</v>
      </c>
      <c r="S89" s="134">
        <v>0</v>
      </c>
      <c r="T89" s="135">
        <f t="shared" si="3"/>
        <v>0</v>
      </c>
      <c r="AR89" s="306" t="s">
        <v>486</v>
      </c>
      <c r="AT89" s="306" t="s">
        <v>399</v>
      </c>
      <c r="AU89" s="306" t="s">
        <v>348</v>
      </c>
      <c r="AY89" s="306" t="s">
        <v>396</v>
      </c>
      <c r="BE89" s="334">
        <f t="shared" si="4"/>
        <v>0</v>
      </c>
      <c r="BF89" s="334">
        <f t="shared" si="5"/>
        <v>0</v>
      </c>
      <c r="BG89" s="334">
        <f t="shared" si="6"/>
        <v>0</v>
      </c>
      <c r="BH89" s="334">
        <f t="shared" si="7"/>
        <v>0</v>
      </c>
      <c r="BI89" s="334">
        <f t="shared" si="8"/>
        <v>0</v>
      </c>
      <c r="BJ89" s="306" t="s">
        <v>346</v>
      </c>
      <c r="BK89" s="334">
        <f t="shared" si="9"/>
        <v>0</v>
      </c>
      <c r="BL89" s="306" t="s">
        <v>435</v>
      </c>
      <c r="BM89" s="306" t="s">
        <v>1062</v>
      </c>
    </row>
    <row r="90" spans="2:65" s="253" customFormat="1" ht="31.5" customHeight="1">
      <c r="B90" s="15"/>
      <c r="C90" s="126" t="s">
        <v>409</v>
      </c>
      <c r="D90" s="126" t="s">
        <v>399</v>
      </c>
      <c r="E90" s="127" t="s">
        <v>1063</v>
      </c>
      <c r="F90" s="337" t="s">
        <v>1064</v>
      </c>
      <c r="G90" s="338" t="s">
        <v>401</v>
      </c>
      <c r="H90" s="339">
        <v>1</v>
      </c>
      <c r="I90" s="343"/>
      <c r="J90" s="132">
        <f t="shared" si="0"/>
        <v>0</v>
      </c>
      <c r="K90" s="128" t="s">
        <v>289</v>
      </c>
      <c r="L90" s="332"/>
      <c r="M90" s="333" t="s">
        <v>289</v>
      </c>
      <c r="N90" s="133" t="s">
        <v>309</v>
      </c>
      <c r="O90" s="255"/>
      <c r="P90" s="134">
        <f t="shared" si="1"/>
        <v>0</v>
      </c>
      <c r="Q90" s="134">
        <v>0</v>
      </c>
      <c r="R90" s="134">
        <f t="shared" si="2"/>
        <v>0</v>
      </c>
      <c r="S90" s="134">
        <v>0</v>
      </c>
      <c r="T90" s="135">
        <f t="shared" si="3"/>
        <v>0</v>
      </c>
      <c r="AR90" s="306" t="s">
        <v>486</v>
      </c>
      <c r="AT90" s="306" t="s">
        <v>399</v>
      </c>
      <c r="AU90" s="306" t="s">
        <v>348</v>
      </c>
      <c r="AY90" s="306" t="s">
        <v>396</v>
      </c>
      <c r="BE90" s="334">
        <f t="shared" si="4"/>
        <v>0</v>
      </c>
      <c r="BF90" s="334">
        <f t="shared" si="5"/>
        <v>0</v>
      </c>
      <c r="BG90" s="334">
        <f t="shared" si="6"/>
        <v>0</v>
      </c>
      <c r="BH90" s="334">
        <f t="shared" si="7"/>
        <v>0</v>
      </c>
      <c r="BI90" s="334">
        <f t="shared" si="8"/>
        <v>0</v>
      </c>
      <c r="BJ90" s="306" t="s">
        <v>346</v>
      </c>
      <c r="BK90" s="334">
        <f t="shared" si="9"/>
        <v>0</v>
      </c>
      <c r="BL90" s="306" t="s">
        <v>435</v>
      </c>
      <c r="BM90" s="306" t="s">
        <v>1065</v>
      </c>
    </row>
    <row r="91" spans="2:65" s="253" customFormat="1" ht="31.5" customHeight="1">
      <c r="B91" s="15"/>
      <c r="C91" s="126" t="s">
        <v>412</v>
      </c>
      <c r="D91" s="126" t="s">
        <v>399</v>
      </c>
      <c r="E91" s="127" t="s">
        <v>1066</v>
      </c>
      <c r="F91" s="337" t="s">
        <v>1067</v>
      </c>
      <c r="G91" s="338" t="s">
        <v>401</v>
      </c>
      <c r="H91" s="339">
        <v>1</v>
      </c>
      <c r="I91" s="343"/>
      <c r="J91" s="132">
        <f t="shared" si="0"/>
        <v>0</v>
      </c>
      <c r="K91" s="128" t="s">
        <v>289</v>
      </c>
      <c r="L91" s="332"/>
      <c r="M91" s="333" t="s">
        <v>289</v>
      </c>
      <c r="N91" s="133" t="s">
        <v>309</v>
      </c>
      <c r="O91" s="255"/>
      <c r="P91" s="134">
        <f t="shared" si="1"/>
        <v>0</v>
      </c>
      <c r="Q91" s="134">
        <v>0</v>
      </c>
      <c r="R91" s="134">
        <f t="shared" si="2"/>
        <v>0</v>
      </c>
      <c r="S91" s="134">
        <v>0</v>
      </c>
      <c r="T91" s="135">
        <f t="shared" si="3"/>
        <v>0</v>
      </c>
      <c r="AR91" s="306" t="s">
        <v>486</v>
      </c>
      <c r="AT91" s="306" t="s">
        <v>399</v>
      </c>
      <c r="AU91" s="306" t="s">
        <v>348</v>
      </c>
      <c r="AY91" s="306" t="s">
        <v>396</v>
      </c>
      <c r="BE91" s="334">
        <f t="shared" si="4"/>
        <v>0</v>
      </c>
      <c r="BF91" s="334">
        <f t="shared" si="5"/>
        <v>0</v>
      </c>
      <c r="BG91" s="334">
        <f t="shared" si="6"/>
        <v>0</v>
      </c>
      <c r="BH91" s="334">
        <f t="shared" si="7"/>
        <v>0</v>
      </c>
      <c r="BI91" s="334">
        <f t="shared" si="8"/>
        <v>0</v>
      </c>
      <c r="BJ91" s="306" t="s">
        <v>346</v>
      </c>
      <c r="BK91" s="334">
        <f t="shared" si="9"/>
        <v>0</v>
      </c>
      <c r="BL91" s="306" t="s">
        <v>435</v>
      </c>
      <c r="BM91" s="306" t="s">
        <v>1068</v>
      </c>
    </row>
    <row r="92" spans="2:65" s="253" customFormat="1" ht="31.5" customHeight="1">
      <c r="B92" s="15"/>
      <c r="C92" s="126" t="s">
        <v>414</v>
      </c>
      <c r="D92" s="126" t="s">
        <v>399</v>
      </c>
      <c r="E92" s="127" t="s">
        <v>1069</v>
      </c>
      <c r="F92" s="337" t="s">
        <v>1070</v>
      </c>
      <c r="G92" s="338" t="s">
        <v>401</v>
      </c>
      <c r="H92" s="339">
        <v>1</v>
      </c>
      <c r="I92" s="343"/>
      <c r="J92" s="132">
        <f t="shared" si="0"/>
        <v>0</v>
      </c>
      <c r="K92" s="128" t="s">
        <v>289</v>
      </c>
      <c r="L92" s="332"/>
      <c r="M92" s="333" t="s">
        <v>289</v>
      </c>
      <c r="N92" s="133" t="s">
        <v>309</v>
      </c>
      <c r="O92" s="255"/>
      <c r="P92" s="134">
        <f t="shared" si="1"/>
        <v>0</v>
      </c>
      <c r="Q92" s="134">
        <v>0</v>
      </c>
      <c r="R92" s="134">
        <f t="shared" si="2"/>
        <v>0</v>
      </c>
      <c r="S92" s="134">
        <v>0</v>
      </c>
      <c r="T92" s="135">
        <f t="shared" si="3"/>
        <v>0</v>
      </c>
      <c r="AR92" s="306" t="s">
        <v>486</v>
      </c>
      <c r="AT92" s="306" t="s">
        <v>399</v>
      </c>
      <c r="AU92" s="306" t="s">
        <v>348</v>
      </c>
      <c r="AY92" s="306" t="s">
        <v>396</v>
      </c>
      <c r="BE92" s="334">
        <f t="shared" si="4"/>
        <v>0</v>
      </c>
      <c r="BF92" s="334">
        <f t="shared" si="5"/>
        <v>0</v>
      </c>
      <c r="BG92" s="334">
        <f t="shared" si="6"/>
        <v>0</v>
      </c>
      <c r="BH92" s="334">
        <f t="shared" si="7"/>
        <v>0</v>
      </c>
      <c r="BI92" s="334">
        <f t="shared" si="8"/>
        <v>0</v>
      </c>
      <c r="BJ92" s="306" t="s">
        <v>346</v>
      </c>
      <c r="BK92" s="334">
        <f t="shared" si="9"/>
        <v>0</v>
      </c>
      <c r="BL92" s="306" t="s">
        <v>435</v>
      </c>
      <c r="BM92" s="306" t="s">
        <v>1071</v>
      </c>
    </row>
    <row r="93" spans="2:65" s="114" customFormat="1" ht="29.85" customHeight="1">
      <c r="B93" s="113"/>
      <c r="D93" s="123" t="s">
        <v>337</v>
      </c>
      <c r="E93" s="124" t="s">
        <v>1072</v>
      </c>
      <c r="F93" s="340"/>
      <c r="G93" s="335"/>
      <c r="H93" s="335"/>
      <c r="I93" s="344"/>
      <c r="J93" s="125">
        <f>BK93</f>
        <v>0</v>
      </c>
      <c r="L93" s="113"/>
      <c r="M93" s="119"/>
      <c r="N93" s="120"/>
      <c r="O93" s="120"/>
      <c r="P93" s="121">
        <f>SUM(P94:P110)</f>
        <v>0</v>
      </c>
      <c r="Q93" s="120"/>
      <c r="R93" s="121">
        <f>SUM(R94:R110)</f>
        <v>0</v>
      </c>
      <c r="S93" s="120"/>
      <c r="T93" s="122">
        <f>SUM(T94:T110)</f>
        <v>0</v>
      </c>
      <c r="AR93" s="115" t="s">
        <v>406</v>
      </c>
      <c r="AT93" s="329" t="s">
        <v>337</v>
      </c>
      <c r="AU93" s="329" t="s">
        <v>346</v>
      </c>
      <c r="AY93" s="115" t="s">
        <v>396</v>
      </c>
      <c r="BK93" s="330">
        <f>SUM(BK94:BK110)</f>
        <v>0</v>
      </c>
    </row>
    <row r="94" spans="2:65" s="253" customFormat="1" ht="22.5" customHeight="1">
      <c r="B94" s="15"/>
      <c r="C94" s="126" t="s">
        <v>402</v>
      </c>
      <c r="D94" s="126" t="s">
        <v>399</v>
      </c>
      <c r="E94" s="127" t="s">
        <v>1074</v>
      </c>
      <c r="F94" s="337" t="s">
        <v>1075</v>
      </c>
      <c r="G94" s="338" t="s">
        <v>441</v>
      </c>
      <c r="H94" s="339">
        <v>40</v>
      </c>
      <c r="I94" s="343"/>
      <c r="J94" s="132">
        <f t="shared" ref="J94:J110" si="10">ROUND(I94*H94,2)</f>
        <v>0</v>
      </c>
      <c r="K94" s="128" t="s">
        <v>289</v>
      </c>
      <c r="L94" s="332"/>
      <c r="M94" s="333" t="s">
        <v>289</v>
      </c>
      <c r="N94" s="133" t="s">
        <v>309</v>
      </c>
      <c r="O94" s="255"/>
      <c r="P94" s="134">
        <f t="shared" ref="P94:P110" si="11">O94*H94</f>
        <v>0</v>
      </c>
      <c r="Q94" s="134">
        <v>0</v>
      </c>
      <c r="R94" s="134">
        <f t="shared" ref="R94:R110" si="12">Q94*H94</f>
        <v>0</v>
      </c>
      <c r="S94" s="134">
        <v>0</v>
      </c>
      <c r="T94" s="135">
        <f t="shared" ref="T94:T110" si="13">S94*H94</f>
        <v>0</v>
      </c>
      <c r="AR94" s="306" t="s">
        <v>1076</v>
      </c>
      <c r="AT94" s="306" t="s">
        <v>399</v>
      </c>
      <c r="AU94" s="306" t="s">
        <v>348</v>
      </c>
      <c r="AY94" s="306" t="s">
        <v>396</v>
      </c>
      <c r="BE94" s="334">
        <f t="shared" ref="BE94:BE110" si="14">IF(N94="základní",J94,0)</f>
        <v>0</v>
      </c>
      <c r="BF94" s="334">
        <f t="shared" ref="BF94:BF110" si="15">IF(N94="snížená",J94,0)</f>
        <v>0</v>
      </c>
      <c r="BG94" s="334">
        <f t="shared" ref="BG94:BG110" si="16">IF(N94="zákl. přenesená",J94,0)</f>
        <v>0</v>
      </c>
      <c r="BH94" s="334">
        <f t="shared" ref="BH94:BH110" si="17">IF(N94="sníž. přenesená",J94,0)</f>
        <v>0</v>
      </c>
      <c r="BI94" s="334">
        <f t="shared" ref="BI94:BI110" si="18">IF(N94="nulová",J94,0)</f>
        <v>0</v>
      </c>
      <c r="BJ94" s="306" t="s">
        <v>346</v>
      </c>
      <c r="BK94" s="334">
        <f t="shared" ref="BK94:BK110" si="19">ROUND(I94*H94,2)</f>
        <v>0</v>
      </c>
      <c r="BL94" s="306" t="s">
        <v>574</v>
      </c>
      <c r="BM94" s="306" t="s">
        <v>1077</v>
      </c>
    </row>
    <row r="95" spans="2:65" s="253" customFormat="1" ht="22.5" customHeight="1">
      <c r="B95" s="15"/>
      <c r="C95" s="126" t="s">
        <v>419</v>
      </c>
      <c r="D95" s="126" t="s">
        <v>399</v>
      </c>
      <c r="E95" s="127" t="s">
        <v>1078</v>
      </c>
      <c r="F95" s="337" t="s">
        <v>1079</v>
      </c>
      <c r="G95" s="338" t="s">
        <v>441</v>
      </c>
      <c r="H95" s="339">
        <v>60</v>
      </c>
      <c r="I95" s="343"/>
      <c r="J95" s="132">
        <f t="shared" si="10"/>
        <v>0</v>
      </c>
      <c r="K95" s="128" t="s">
        <v>289</v>
      </c>
      <c r="L95" s="332"/>
      <c r="M95" s="333" t="s">
        <v>289</v>
      </c>
      <c r="N95" s="133" t="s">
        <v>309</v>
      </c>
      <c r="O95" s="255"/>
      <c r="P95" s="134">
        <f t="shared" si="11"/>
        <v>0</v>
      </c>
      <c r="Q95" s="134">
        <v>0</v>
      </c>
      <c r="R95" s="134">
        <f t="shared" si="12"/>
        <v>0</v>
      </c>
      <c r="S95" s="134">
        <v>0</v>
      </c>
      <c r="T95" s="135">
        <f t="shared" si="13"/>
        <v>0</v>
      </c>
      <c r="AR95" s="306" t="s">
        <v>1076</v>
      </c>
      <c r="AT95" s="306" t="s">
        <v>399</v>
      </c>
      <c r="AU95" s="306" t="s">
        <v>348</v>
      </c>
      <c r="AY95" s="306" t="s">
        <v>396</v>
      </c>
      <c r="BE95" s="334">
        <f t="shared" si="14"/>
        <v>0</v>
      </c>
      <c r="BF95" s="334">
        <f t="shared" si="15"/>
        <v>0</v>
      </c>
      <c r="BG95" s="334">
        <f t="shared" si="16"/>
        <v>0</v>
      </c>
      <c r="BH95" s="334">
        <f t="shared" si="17"/>
        <v>0</v>
      </c>
      <c r="BI95" s="334">
        <f t="shared" si="18"/>
        <v>0</v>
      </c>
      <c r="BJ95" s="306" t="s">
        <v>346</v>
      </c>
      <c r="BK95" s="334">
        <f t="shared" si="19"/>
        <v>0</v>
      </c>
      <c r="BL95" s="306" t="s">
        <v>574</v>
      </c>
      <c r="BM95" s="306" t="s">
        <v>1080</v>
      </c>
    </row>
    <row r="96" spans="2:65" s="253" customFormat="1" ht="22.5" customHeight="1">
      <c r="B96" s="15"/>
      <c r="C96" s="126" t="s">
        <v>422</v>
      </c>
      <c r="D96" s="126" t="s">
        <v>399</v>
      </c>
      <c r="E96" s="127" t="s">
        <v>1081</v>
      </c>
      <c r="F96" s="337" t="s">
        <v>1082</v>
      </c>
      <c r="G96" s="338" t="s">
        <v>441</v>
      </c>
      <c r="H96" s="339">
        <v>55</v>
      </c>
      <c r="I96" s="343"/>
      <c r="J96" s="132">
        <f t="shared" si="10"/>
        <v>0</v>
      </c>
      <c r="K96" s="128" t="s">
        <v>289</v>
      </c>
      <c r="L96" s="332"/>
      <c r="M96" s="333" t="s">
        <v>289</v>
      </c>
      <c r="N96" s="133" t="s">
        <v>309</v>
      </c>
      <c r="O96" s="255"/>
      <c r="P96" s="134">
        <f t="shared" si="11"/>
        <v>0</v>
      </c>
      <c r="Q96" s="134">
        <v>0</v>
      </c>
      <c r="R96" s="134">
        <f t="shared" si="12"/>
        <v>0</v>
      </c>
      <c r="S96" s="134">
        <v>0</v>
      </c>
      <c r="T96" s="135">
        <f t="shared" si="13"/>
        <v>0</v>
      </c>
      <c r="AR96" s="306" t="s">
        <v>1076</v>
      </c>
      <c r="AT96" s="306" t="s">
        <v>399</v>
      </c>
      <c r="AU96" s="306" t="s">
        <v>348</v>
      </c>
      <c r="AY96" s="306" t="s">
        <v>396</v>
      </c>
      <c r="BE96" s="334">
        <f t="shared" si="14"/>
        <v>0</v>
      </c>
      <c r="BF96" s="334">
        <f t="shared" si="15"/>
        <v>0</v>
      </c>
      <c r="BG96" s="334">
        <f t="shared" si="16"/>
        <v>0</v>
      </c>
      <c r="BH96" s="334">
        <f t="shared" si="17"/>
        <v>0</v>
      </c>
      <c r="BI96" s="334">
        <f t="shared" si="18"/>
        <v>0</v>
      </c>
      <c r="BJ96" s="306" t="s">
        <v>346</v>
      </c>
      <c r="BK96" s="334">
        <f t="shared" si="19"/>
        <v>0</v>
      </c>
      <c r="BL96" s="306" t="s">
        <v>574</v>
      </c>
      <c r="BM96" s="306" t="s">
        <v>1083</v>
      </c>
    </row>
    <row r="97" spans="2:65" s="253" customFormat="1" ht="22.5" customHeight="1">
      <c r="B97" s="15"/>
      <c r="C97" s="126" t="s">
        <v>424</v>
      </c>
      <c r="D97" s="126" t="s">
        <v>399</v>
      </c>
      <c r="E97" s="127" t="s">
        <v>1084</v>
      </c>
      <c r="F97" s="337" t="s">
        <v>1085</v>
      </c>
      <c r="G97" s="338" t="s">
        <v>441</v>
      </c>
      <c r="H97" s="339">
        <v>35</v>
      </c>
      <c r="I97" s="343"/>
      <c r="J97" s="132">
        <f t="shared" si="10"/>
        <v>0</v>
      </c>
      <c r="K97" s="128" t="s">
        <v>289</v>
      </c>
      <c r="L97" s="332"/>
      <c r="M97" s="333" t="s">
        <v>289</v>
      </c>
      <c r="N97" s="133" t="s">
        <v>309</v>
      </c>
      <c r="O97" s="255"/>
      <c r="P97" s="134">
        <f t="shared" si="11"/>
        <v>0</v>
      </c>
      <c r="Q97" s="134">
        <v>0</v>
      </c>
      <c r="R97" s="134">
        <f t="shared" si="12"/>
        <v>0</v>
      </c>
      <c r="S97" s="134">
        <v>0</v>
      </c>
      <c r="T97" s="135">
        <f t="shared" si="13"/>
        <v>0</v>
      </c>
      <c r="AR97" s="306" t="s">
        <v>1076</v>
      </c>
      <c r="AT97" s="306" t="s">
        <v>399</v>
      </c>
      <c r="AU97" s="306" t="s">
        <v>348</v>
      </c>
      <c r="AY97" s="306" t="s">
        <v>396</v>
      </c>
      <c r="BE97" s="334">
        <f t="shared" si="14"/>
        <v>0</v>
      </c>
      <c r="BF97" s="334">
        <f t="shared" si="15"/>
        <v>0</v>
      </c>
      <c r="BG97" s="334">
        <f t="shared" si="16"/>
        <v>0</v>
      </c>
      <c r="BH97" s="334">
        <f t="shared" si="17"/>
        <v>0</v>
      </c>
      <c r="BI97" s="334">
        <f t="shared" si="18"/>
        <v>0</v>
      </c>
      <c r="BJ97" s="306" t="s">
        <v>346</v>
      </c>
      <c r="BK97" s="334">
        <f t="shared" si="19"/>
        <v>0</v>
      </c>
      <c r="BL97" s="306" t="s">
        <v>574</v>
      </c>
      <c r="BM97" s="306" t="s">
        <v>1086</v>
      </c>
    </row>
    <row r="98" spans="2:65" s="253" customFormat="1" ht="22.5" customHeight="1">
      <c r="B98" s="15"/>
      <c r="C98" s="126" t="s">
        <v>426</v>
      </c>
      <c r="D98" s="126" t="s">
        <v>399</v>
      </c>
      <c r="E98" s="127" t="s">
        <v>1087</v>
      </c>
      <c r="F98" s="337" t="s">
        <v>1088</v>
      </c>
      <c r="G98" s="338" t="s">
        <v>441</v>
      </c>
      <c r="H98" s="339">
        <v>50</v>
      </c>
      <c r="I98" s="343"/>
      <c r="J98" s="132">
        <f t="shared" si="10"/>
        <v>0</v>
      </c>
      <c r="K98" s="128" t="s">
        <v>289</v>
      </c>
      <c r="L98" s="332"/>
      <c r="M98" s="333" t="s">
        <v>289</v>
      </c>
      <c r="N98" s="133" t="s">
        <v>309</v>
      </c>
      <c r="O98" s="255"/>
      <c r="P98" s="134">
        <f t="shared" si="11"/>
        <v>0</v>
      </c>
      <c r="Q98" s="134">
        <v>0</v>
      </c>
      <c r="R98" s="134">
        <f t="shared" si="12"/>
        <v>0</v>
      </c>
      <c r="S98" s="134">
        <v>0</v>
      </c>
      <c r="T98" s="135">
        <f t="shared" si="13"/>
        <v>0</v>
      </c>
      <c r="AR98" s="306" t="s">
        <v>1076</v>
      </c>
      <c r="AT98" s="306" t="s">
        <v>399</v>
      </c>
      <c r="AU98" s="306" t="s">
        <v>348</v>
      </c>
      <c r="AY98" s="306" t="s">
        <v>396</v>
      </c>
      <c r="BE98" s="334">
        <f t="shared" si="14"/>
        <v>0</v>
      </c>
      <c r="BF98" s="334">
        <f t="shared" si="15"/>
        <v>0</v>
      </c>
      <c r="BG98" s="334">
        <f t="shared" si="16"/>
        <v>0</v>
      </c>
      <c r="BH98" s="334">
        <f t="shared" si="17"/>
        <v>0</v>
      </c>
      <c r="BI98" s="334">
        <f t="shared" si="18"/>
        <v>0</v>
      </c>
      <c r="BJ98" s="306" t="s">
        <v>346</v>
      </c>
      <c r="BK98" s="334">
        <f t="shared" si="19"/>
        <v>0</v>
      </c>
      <c r="BL98" s="306" t="s">
        <v>574</v>
      </c>
      <c r="BM98" s="306" t="s">
        <v>1089</v>
      </c>
    </row>
    <row r="99" spans="2:65" s="253" customFormat="1" ht="22.5" customHeight="1">
      <c r="B99" s="15"/>
      <c r="C99" s="126" t="s">
        <v>428</v>
      </c>
      <c r="D99" s="126" t="s">
        <v>399</v>
      </c>
      <c r="E99" s="127" t="s">
        <v>1090</v>
      </c>
      <c r="F99" s="337" t="s">
        <v>1091</v>
      </c>
      <c r="G99" s="338" t="s">
        <v>441</v>
      </c>
      <c r="H99" s="339">
        <v>65</v>
      </c>
      <c r="I99" s="343"/>
      <c r="J99" s="132">
        <f t="shared" si="10"/>
        <v>0</v>
      </c>
      <c r="K99" s="128" t="s">
        <v>289</v>
      </c>
      <c r="L99" s="332"/>
      <c r="M99" s="333" t="s">
        <v>289</v>
      </c>
      <c r="N99" s="133" t="s">
        <v>309</v>
      </c>
      <c r="O99" s="255"/>
      <c r="P99" s="134">
        <f t="shared" si="11"/>
        <v>0</v>
      </c>
      <c r="Q99" s="134">
        <v>0</v>
      </c>
      <c r="R99" s="134">
        <f t="shared" si="12"/>
        <v>0</v>
      </c>
      <c r="S99" s="134">
        <v>0</v>
      </c>
      <c r="T99" s="135">
        <f t="shared" si="13"/>
        <v>0</v>
      </c>
      <c r="AR99" s="306" t="s">
        <v>1076</v>
      </c>
      <c r="AT99" s="306" t="s">
        <v>399</v>
      </c>
      <c r="AU99" s="306" t="s">
        <v>348</v>
      </c>
      <c r="AY99" s="306" t="s">
        <v>396</v>
      </c>
      <c r="BE99" s="334">
        <f t="shared" si="14"/>
        <v>0</v>
      </c>
      <c r="BF99" s="334">
        <f t="shared" si="15"/>
        <v>0</v>
      </c>
      <c r="BG99" s="334">
        <f t="shared" si="16"/>
        <v>0</v>
      </c>
      <c r="BH99" s="334">
        <f t="shared" si="17"/>
        <v>0</v>
      </c>
      <c r="BI99" s="334">
        <f t="shared" si="18"/>
        <v>0</v>
      </c>
      <c r="BJ99" s="306" t="s">
        <v>346</v>
      </c>
      <c r="BK99" s="334">
        <f t="shared" si="19"/>
        <v>0</v>
      </c>
      <c r="BL99" s="306" t="s">
        <v>574</v>
      </c>
      <c r="BM99" s="306" t="s">
        <v>1092</v>
      </c>
    </row>
    <row r="100" spans="2:65" s="253" customFormat="1" ht="22.5" customHeight="1">
      <c r="B100" s="15"/>
      <c r="C100" s="126" t="s">
        <v>430</v>
      </c>
      <c r="D100" s="126" t="s">
        <v>399</v>
      </c>
      <c r="E100" s="127" t="s">
        <v>1093</v>
      </c>
      <c r="F100" s="337" t="s">
        <v>1094</v>
      </c>
      <c r="G100" s="338" t="s">
        <v>401</v>
      </c>
      <c r="H100" s="339">
        <v>50</v>
      </c>
      <c r="I100" s="343"/>
      <c r="J100" s="132">
        <f t="shared" si="10"/>
        <v>0</v>
      </c>
      <c r="K100" s="128" t="s">
        <v>289</v>
      </c>
      <c r="L100" s="332"/>
      <c r="M100" s="333" t="s">
        <v>289</v>
      </c>
      <c r="N100" s="133" t="s">
        <v>309</v>
      </c>
      <c r="O100" s="255"/>
      <c r="P100" s="134">
        <f t="shared" si="11"/>
        <v>0</v>
      </c>
      <c r="Q100" s="134">
        <v>0</v>
      </c>
      <c r="R100" s="134">
        <f t="shared" si="12"/>
        <v>0</v>
      </c>
      <c r="S100" s="134">
        <v>0</v>
      </c>
      <c r="T100" s="135">
        <f t="shared" si="13"/>
        <v>0</v>
      </c>
      <c r="AR100" s="306" t="s">
        <v>1076</v>
      </c>
      <c r="AT100" s="306" t="s">
        <v>399</v>
      </c>
      <c r="AU100" s="306" t="s">
        <v>348</v>
      </c>
      <c r="AY100" s="306" t="s">
        <v>396</v>
      </c>
      <c r="BE100" s="334">
        <f t="shared" si="14"/>
        <v>0</v>
      </c>
      <c r="BF100" s="334">
        <f t="shared" si="15"/>
        <v>0</v>
      </c>
      <c r="BG100" s="334">
        <f t="shared" si="16"/>
        <v>0</v>
      </c>
      <c r="BH100" s="334">
        <f t="shared" si="17"/>
        <v>0</v>
      </c>
      <c r="BI100" s="334">
        <f t="shared" si="18"/>
        <v>0</v>
      </c>
      <c r="BJ100" s="306" t="s">
        <v>346</v>
      </c>
      <c r="BK100" s="334">
        <f t="shared" si="19"/>
        <v>0</v>
      </c>
      <c r="BL100" s="306" t="s">
        <v>574</v>
      </c>
      <c r="BM100" s="306" t="s">
        <v>1095</v>
      </c>
    </row>
    <row r="101" spans="2:65" s="253" customFormat="1" ht="22.5" customHeight="1">
      <c r="B101" s="15"/>
      <c r="C101" s="126" t="s">
        <v>278</v>
      </c>
      <c r="D101" s="126" t="s">
        <v>399</v>
      </c>
      <c r="E101" s="127" t="s">
        <v>1096</v>
      </c>
      <c r="F101" s="337" t="s">
        <v>1097</v>
      </c>
      <c r="G101" s="338" t="s">
        <v>401</v>
      </c>
      <c r="H101" s="339">
        <v>50</v>
      </c>
      <c r="I101" s="343"/>
      <c r="J101" s="132">
        <f t="shared" si="10"/>
        <v>0</v>
      </c>
      <c r="K101" s="128" t="s">
        <v>289</v>
      </c>
      <c r="L101" s="332"/>
      <c r="M101" s="333" t="s">
        <v>289</v>
      </c>
      <c r="N101" s="133" t="s">
        <v>309</v>
      </c>
      <c r="O101" s="255"/>
      <c r="P101" s="134">
        <f t="shared" si="11"/>
        <v>0</v>
      </c>
      <c r="Q101" s="134">
        <v>0</v>
      </c>
      <c r="R101" s="134">
        <f t="shared" si="12"/>
        <v>0</v>
      </c>
      <c r="S101" s="134">
        <v>0</v>
      </c>
      <c r="T101" s="135">
        <f t="shared" si="13"/>
        <v>0</v>
      </c>
      <c r="AR101" s="306" t="s">
        <v>1076</v>
      </c>
      <c r="AT101" s="306" t="s">
        <v>399</v>
      </c>
      <c r="AU101" s="306" t="s">
        <v>348</v>
      </c>
      <c r="AY101" s="306" t="s">
        <v>396</v>
      </c>
      <c r="BE101" s="334">
        <f t="shared" si="14"/>
        <v>0</v>
      </c>
      <c r="BF101" s="334">
        <f t="shared" si="15"/>
        <v>0</v>
      </c>
      <c r="BG101" s="334">
        <f t="shared" si="16"/>
        <v>0</v>
      </c>
      <c r="BH101" s="334">
        <f t="shared" si="17"/>
        <v>0</v>
      </c>
      <c r="BI101" s="334">
        <f t="shared" si="18"/>
        <v>0</v>
      </c>
      <c r="BJ101" s="306" t="s">
        <v>346</v>
      </c>
      <c r="BK101" s="334">
        <f t="shared" si="19"/>
        <v>0</v>
      </c>
      <c r="BL101" s="306" t="s">
        <v>574</v>
      </c>
      <c r="BM101" s="306" t="s">
        <v>1098</v>
      </c>
    </row>
    <row r="102" spans="2:65" s="253" customFormat="1" ht="31.5" customHeight="1">
      <c r="B102" s="15"/>
      <c r="C102" s="126" t="s">
        <v>435</v>
      </c>
      <c r="D102" s="126" t="s">
        <v>399</v>
      </c>
      <c r="E102" s="127" t="s">
        <v>1099</v>
      </c>
      <c r="F102" s="337" t="s">
        <v>1100</v>
      </c>
      <c r="G102" s="338" t="s">
        <v>401</v>
      </c>
      <c r="H102" s="339">
        <v>1</v>
      </c>
      <c r="I102" s="343"/>
      <c r="J102" s="132">
        <f t="shared" si="10"/>
        <v>0</v>
      </c>
      <c r="K102" s="128" t="s">
        <v>289</v>
      </c>
      <c r="L102" s="332"/>
      <c r="M102" s="333" t="s">
        <v>289</v>
      </c>
      <c r="N102" s="133" t="s">
        <v>309</v>
      </c>
      <c r="O102" s="255"/>
      <c r="P102" s="134">
        <f t="shared" si="11"/>
        <v>0</v>
      </c>
      <c r="Q102" s="134">
        <v>0</v>
      </c>
      <c r="R102" s="134">
        <f t="shared" si="12"/>
        <v>0</v>
      </c>
      <c r="S102" s="134">
        <v>0</v>
      </c>
      <c r="T102" s="135">
        <f t="shared" si="13"/>
        <v>0</v>
      </c>
      <c r="AR102" s="306" t="s">
        <v>1076</v>
      </c>
      <c r="AT102" s="306" t="s">
        <v>399</v>
      </c>
      <c r="AU102" s="306" t="s">
        <v>348</v>
      </c>
      <c r="AY102" s="306" t="s">
        <v>396</v>
      </c>
      <c r="BE102" s="334">
        <f t="shared" si="14"/>
        <v>0</v>
      </c>
      <c r="BF102" s="334">
        <f t="shared" si="15"/>
        <v>0</v>
      </c>
      <c r="BG102" s="334">
        <f t="shared" si="16"/>
        <v>0</v>
      </c>
      <c r="BH102" s="334">
        <f t="shared" si="17"/>
        <v>0</v>
      </c>
      <c r="BI102" s="334">
        <f t="shared" si="18"/>
        <v>0</v>
      </c>
      <c r="BJ102" s="306" t="s">
        <v>346</v>
      </c>
      <c r="BK102" s="334">
        <f t="shared" si="19"/>
        <v>0</v>
      </c>
      <c r="BL102" s="306" t="s">
        <v>574</v>
      </c>
      <c r="BM102" s="306" t="s">
        <v>1101</v>
      </c>
    </row>
    <row r="103" spans="2:65" s="253" customFormat="1" ht="22.5" customHeight="1">
      <c r="B103" s="15"/>
      <c r="C103" s="126" t="s">
        <v>438</v>
      </c>
      <c r="D103" s="126" t="s">
        <v>399</v>
      </c>
      <c r="E103" s="127" t="s">
        <v>1102</v>
      </c>
      <c r="F103" s="337" t="s">
        <v>1103</v>
      </c>
      <c r="G103" s="338" t="s">
        <v>441</v>
      </c>
      <c r="H103" s="339">
        <v>100</v>
      </c>
      <c r="I103" s="343"/>
      <c r="J103" s="132">
        <f t="shared" si="10"/>
        <v>0</v>
      </c>
      <c r="K103" s="128" t="s">
        <v>289</v>
      </c>
      <c r="L103" s="332"/>
      <c r="M103" s="333" t="s">
        <v>289</v>
      </c>
      <c r="N103" s="133" t="s">
        <v>309</v>
      </c>
      <c r="O103" s="255"/>
      <c r="P103" s="134">
        <f t="shared" si="11"/>
        <v>0</v>
      </c>
      <c r="Q103" s="134">
        <v>0</v>
      </c>
      <c r="R103" s="134">
        <f t="shared" si="12"/>
        <v>0</v>
      </c>
      <c r="S103" s="134">
        <v>0</v>
      </c>
      <c r="T103" s="135">
        <f t="shared" si="13"/>
        <v>0</v>
      </c>
      <c r="AR103" s="306" t="s">
        <v>1076</v>
      </c>
      <c r="AT103" s="306" t="s">
        <v>399</v>
      </c>
      <c r="AU103" s="306" t="s">
        <v>348</v>
      </c>
      <c r="AY103" s="306" t="s">
        <v>396</v>
      </c>
      <c r="BE103" s="334">
        <f t="shared" si="14"/>
        <v>0</v>
      </c>
      <c r="BF103" s="334">
        <f t="shared" si="15"/>
        <v>0</v>
      </c>
      <c r="BG103" s="334">
        <f t="shared" si="16"/>
        <v>0</v>
      </c>
      <c r="BH103" s="334">
        <f t="shared" si="17"/>
        <v>0</v>
      </c>
      <c r="BI103" s="334">
        <f t="shared" si="18"/>
        <v>0</v>
      </c>
      <c r="BJ103" s="306" t="s">
        <v>346</v>
      </c>
      <c r="BK103" s="334">
        <f t="shared" si="19"/>
        <v>0</v>
      </c>
      <c r="BL103" s="306" t="s">
        <v>574</v>
      </c>
      <c r="BM103" s="306" t="s">
        <v>1104</v>
      </c>
    </row>
    <row r="104" spans="2:65" s="253" customFormat="1" ht="22.5" customHeight="1">
      <c r="B104" s="15"/>
      <c r="C104" s="126" t="s">
        <v>443</v>
      </c>
      <c r="D104" s="126" t="s">
        <v>399</v>
      </c>
      <c r="E104" s="127" t="s">
        <v>1105</v>
      </c>
      <c r="F104" s="337" t="s">
        <v>1106</v>
      </c>
      <c r="G104" s="338" t="s">
        <v>441</v>
      </c>
      <c r="H104" s="339">
        <v>50</v>
      </c>
      <c r="I104" s="343"/>
      <c r="J104" s="132">
        <f t="shared" si="10"/>
        <v>0</v>
      </c>
      <c r="K104" s="128" t="s">
        <v>289</v>
      </c>
      <c r="L104" s="332"/>
      <c r="M104" s="333" t="s">
        <v>289</v>
      </c>
      <c r="N104" s="133" t="s">
        <v>309</v>
      </c>
      <c r="O104" s="255"/>
      <c r="P104" s="134">
        <f t="shared" si="11"/>
        <v>0</v>
      </c>
      <c r="Q104" s="134">
        <v>0</v>
      </c>
      <c r="R104" s="134">
        <f t="shared" si="12"/>
        <v>0</v>
      </c>
      <c r="S104" s="134">
        <v>0</v>
      </c>
      <c r="T104" s="135">
        <f t="shared" si="13"/>
        <v>0</v>
      </c>
      <c r="AR104" s="306" t="s">
        <v>1076</v>
      </c>
      <c r="AT104" s="306" t="s">
        <v>399</v>
      </c>
      <c r="AU104" s="306" t="s">
        <v>348</v>
      </c>
      <c r="AY104" s="306" t="s">
        <v>396</v>
      </c>
      <c r="BE104" s="334">
        <f t="shared" si="14"/>
        <v>0</v>
      </c>
      <c r="BF104" s="334">
        <f t="shared" si="15"/>
        <v>0</v>
      </c>
      <c r="BG104" s="334">
        <f t="shared" si="16"/>
        <v>0</v>
      </c>
      <c r="BH104" s="334">
        <f t="shared" si="17"/>
        <v>0</v>
      </c>
      <c r="BI104" s="334">
        <f t="shared" si="18"/>
        <v>0</v>
      </c>
      <c r="BJ104" s="306" t="s">
        <v>346</v>
      </c>
      <c r="BK104" s="334">
        <f t="shared" si="19"/>
        <v>0</v>
      </c>
      <c r="BL104" s="306" t="s">
        <v>574</v>
      </c>
      <c r="BM104" s="306" t="s">
        <v>1107</v>
      </c>
    </row>
    <row r="105" spans="2:65" s="253" customFormat="1" ht="22.5" customHeight="1">
      <c r="B105" s="15"/>
      <c r="C105" s="126" t="s">
        <v>447</v>
      </c>
      <c r="D105" s="126" t="s">
        <v>399</v>
      </c>
      <c r="E105" s="127" t="s">
        <v>1108</v>
      </c>
      <c r="F105" s="337" t="s">
        <v>1109</v>
      </c>
      <c r="G105" s="338" t="s">
        <v>441</v>
      </c>
      <c r="H105" s="339">
        <v>250</v>
      </c>
      <c r="I105" s="343"/>
      <c r="J105" s="132">
        <f t="shared" si="10"/>
        <v>0</v>
      </c>
      <c r="K105" s="128" t="s">
        <v>289</v>
      </c>
      <c r="L105" s="332"/>
      <c r="M105" s="333" t="s">
        <v>289</v>
      </c>
      <c r="N105" s="133" t="s">
        <v>309</v>
      </c>
      <c r="O105" s="255"/>
      <c r="P105" s="134">
        <f t="shared" si="11"/>
        <v>0</v>
      </c>
      <c r="Q105" s="134">
        <v>0</v>
      </c>
      <c r="R105" s="134">
        <f t="shared" si="12"/>
        <v>0</v>
      </c>
      <c r="S105" s="134">
        <v>0</v>
      </c>
      <c r="T105" s="135">
        <f t="shared" si="13"/>
        <v>0</v>
      </c>
      <c r="AR105" s="306" t="s">
        <v>1076</v>
      </c>
      <c r="AT105" s="306" t="s">
        <v>399</v>
      </c>
      <c r="AU105" s="306" t="s">
        <v>348</v>
      </c>
      <c r="AY105" s="306" t="s">
        <v>396</v>
      </c>
      <c r="BE105" s="334">
        <f t="shared" si="14"/>
        <v>0</v>
      </c>
      <c r="BF105" s="334">
        <f t="shared" si="15"/>
        <v>0</v>
      </c>
      <c r="BG105" s="334">
        <f t="shared" si="16"/>
        <v>0</v>
      </c>
      <c r="BH105" s="334">
        <f t="shared" si="17"/>
        <v>0</v>
      </c>
      <c r="BI105" s="334">
        <f t="shared" si="18"/>
        <v>0</v>
      </c>
      <c r="BJ105" s="306" t="s">
        <v>346</v>
      </c>
      <c r="BK105" s="334">
        <f t="shared" si="19"/>
        <v>0</v>
      </c>
      <c r="BL105" s="306" t="s">
        <v>574</v>
      </c>
      <c r="BM105" s="306" t="s">
        <v>1110</v>
      </c>
    </row>
    <row r="106" spans="2:65" s="253" customFormat="1" ht="22.5" customHeight="1">
      <c r="B106" s="15"/>
      <c r="C106" s="126" t="s">
        <v>451</v>
      </c>
      <c r="D106" s="126" t="s">
        <v>399</v>
      </c>
      <c r="E106" s="127" t="s">
        <v>1111</v>
      </c>
      <c r="F106" s="337" t="s">
        <v>1112</v>
      </c>
      <c r="G106" s="338" t="s">
        <v>441</v>
      </c>
      <c r="H106" s="339">
        <v>50</v>
      </c>
      <c r="I106" s="343"/>
      <c r="J106" s="132">
        <f t="shared" si="10"/>
        <v>0</v>
      </c>
      <c r="K106" s="128" t="s">
        <v>289</v>
      </c>
      <c r="L106" s="332"/>
      <c r="M106" s="333" t="s">
        <v>289</v>
      </c>
      <c r="N106" s="133" t="s">
        <v>309</v>
      </c>
      <c r="O106" s="255"/>
      <c r="P106" s="134">
        <f t="shared" si="11"/>
        <v>0</v>
      </c>
      <c r="Q106" s="134">
        <v>0</v>
      </c>
      <c r="R106" s="134">
        <f t="shared" si="12"/>
        <v>0</v>
      </c>
      <c r="S106" s="134">
        <v>0</v>
      </c>
      <c r="T106" s="135">
        <f t="shared" si="13"/>
        <v>0</v>
      </c>
      <c r="AR106" s="306" t="s">
        <v>1076</v>
      </c>
      <c r="AT106" s="306" t="s">
        <v>399</v>
      </c>
      <c r="AU106" s="306" t="s">
        <v>348</v>
      </c>
      <c r="AY106" s="306" t="s">
        <v>396</v>
      </c>
      <c r="BE106" s="334">
        <f t="shared" si="14"/>
        <v>0</v>
      </c>
      <c r="BF106" s="334">
        <f t="shared" si="15"/>
        <v>0</v>
      </c>
      <c r="BG106" s="334">
        <f t="shared" si="16"/>
        <v>0</v>
      </c>
      <c r="BH106" s="334">
        <f t="shared" si="17"/>
        <v>0</v>
      </c>
      <c r="BI106" s="334">
        <f t="shared" si="18"/>
        <v>0</v>
      </c>
      <c r="BJ106" s="306" t="s">
        <v>346</v>
      </c>
      <c r="BK106" s="334">
        <f t="shared" si="19"/>
        <v>0</v>
      </c>
      <c r="BL106" s="306" t="s">
        <v>574</v>
      </c>
      <c r="BM106" s="306" t="s">
        <v>1113</v>
      </c>
    </row>
    <row r="107" spans="2:65" s="253" customFormat="1" ht="22.5" customHeight="1">
      <c r="B107" s="15"/>
      <c r="C107" s="126" t="s">
        <v>277</v>
      </c>
      <c r="D107" s="126" t="s">
        <v>399</v>
      </c>
      <c r="E107" s="127" t="s">
        <v>1114</v>
      </c>
      <c r="F107" s="337" t="s">
        <v>1115</v>
      </c>
      <c r="G107" s="338" t="s">
        <v>441</v>
      </c>
      <c r="H107" s="339">
        <v>30</v>
      </c>
      <c r="I107" s="343"/>
      <c r="J107" s="132">
        <f t="shared" si="10"/>
        <v>0</v>
      </c>
      <c r="K107" s="128" t="s">
        <v>289</v>
      </c>
      <c r="L107" s="332"/>
      <c r="M107" s="333" t="s">
        <v>289</v>
      </c>
      <c r="N107" s="133" t="s">
        <v>309</v>
      </c>
      <c r="O107" s="255"/>
      <c r="P107" s="134">
        <f t="shared" si="11"/>
        <v>0</v>
      </c>
      <c r="Q107" s="134">
        <v>0</v>
      </c>
      <c r="R107" s="134">
        <f t="shared" si="12"/>
        <v>0</v>
      </c>
      <c r="S107" s="134">
        <v>0</v>
      </c>
      <c r="T107" s="135">
        <f t="shared" si="13"/>
        <v>0</v>
      </c>
      <c r="AR107" s="306" t="s">
        <v>1076</v>
      </c>
      <c r="AT107" s="306" t="s">
        <v>399</v>
      </c>
      <c r="AU107" s="306" t="s">
        <v>348</v>
      </c>
      <c r="AY107" s="306" t="s">
        <v>396</v>
      </c>
      <c r="BE107" s="334">
        <f t="shared" si="14"/>
        <v>0</v>
      </c>
      <c r="BF107" s="334">
        <f t="shared" si="15"/>
        <v>0</v>
      </c>
      <c r="BG107" s="334">
        <f t="shared" si="16"/>
        <v>0</v>
      </c>
      <c r="BH107" s="334">
        <f t="shared" si="17"/>
        <v>0</v>
      </c>
      <c r="BI107" s="334">
        <f t="shared" si="18"/>
        <v>0</v>
      </c>
      <c r="BJ107" s="306" t="s">
        <v>346</v>
      </c>
      <c r="BK107" s="334">
        <f t="shared" si="19"/>
        <v>0</v>
      </c>
      <c r="BL107" s="306" t="s">
        <v>574</v>
      </c>
      <c r="BM107" s="306" t="s">
        <v>1116</v>
      </c>
    </row>
    <row r="108" spans="2:65" s="253" customFormat="1" ht="22.5" customHeight="1">
      <c r="B108" s="15"/>
      <c r="C108" s="126" t="s">
        <v>459</v>
      </c>
      <c r="D108" s="126" t="s">
        <v>399</v>
      </c>
      <c r="E108" s="127" t="s">
        <v>1117</v>
      </c>
      <c r="F108" s="337" t="s">
        <v>1118</v>
      </c>
      <c r="G108" s="338" t="s">
        <v>441</v>
      </c>
      <c r="H108" s="339">
        <v>30</v>
      </c>
      <c r="I108" s="343"/>
      <c r="J108" s="132">
        <f t="shared" si="10"/>
        <v>0</v>
      </c>
      <c r="K108" s="128" t="s">
        <v>289</v>
      </c>
      <c r="L108" s="332"/>
      <c r="M108" s="333" t="s">
        <v>289</v>
      </c>
      <c r="N108" s="133" t="s">
        <v>309</v>
      </c>
      <c r="O108" s="255"/>
      <c r="P108" s="134">
        <f t="shared" si="11"/>
        <v>0</v>
      </c>
      <c r="Q108" s="134">
        <v>0</v>
      </c>
      <c r="R108" s="134">
        <f t="shared" si="12"/>
        <v>0</v>
      </c>
      <c r="S108" s="134">
        <v>0</v>
      </c>
      <c r="T108" s="135">
        <f t="shared" si="13"/>
        <v>0</v>
      </c>
      <c r="AR108" s="306" t="s">
        <v>1076</v>
      </c>
      <c r="AT108" s="306" t="s">
        <v>399</v>
      </c>
      <c r="AU108" s="306" t="s">
        <v>348</v>
      </c>
      <c r="AY108" s="306" t="s">
        <v>396</v>
      </c>
      <c r="BE108" s="334">
        <f t="shared" si="14"/>
        <v>0</v>
      </c>
      <c r="BF108" s="334">
        <f t="shared" si="15"/>
        <v>0</v>
      </c>
      <c r="BG108" s="334">
        <f t="shared" si="16"/>
        <v>0</v>
      </c>
      <c r="BH108" s="334">
        <f t="shared" si="17"/>
        <v>0</v>
      </c>
      <c r="BI108" s="334">
        <f t="shared" si="18"/>
        <v>0</v>
      </c>
      <c r="BJ108" s="306" t="s">
        <v>346</v>
      </c>
      <c r="BK108" s="334">
        <f t="shared" si="19"/>
        <v>0</v>
      </c>
      <c r="BL108" s="306" t="s">
        <v>574</v>
      </c>
      <c r="BM108" s="306" t="s">
        <v>1119</v>
      </c>
    </row>
    <row r="109" spans="2:65" s="253" customFormat="1" ht="22.5" customHeight="1">
      <c r="B109" s="15"/>
      <c r="C109" s="126" t="s">
        <v>463</v>
      </c>
      <c r="D109" s="126" t="s">
        <v>399</v>
      </c>
      <c r="E109" s="127" t="s">
        <v>1120</v>
      </c>
      <c r="F109" s="337" t="s">
        <v>1121</v>
      </c>
      <c r="G109" s="338" t="s">
        <v>441</v>
      </c>
      <c r="H109" s="339">
        <v>10</v>
      </c>
      <c r="I109" s="343"/>
      <c r="J109" s="132">
        <f t="shared" si="10"/>
        <v>0</v>
      </c>
      <c r="K109" s="128" t="s">
        <v>289</v>
      </c>
      <c r="L109" s="332"/>
      <c r="M109" s="333" t="s">
        <v>289</v>
      </c>
      <c r="N109" s="133" t="s">
        <v>309</v>
      </c>
      <c r="O109" s="255"/>
      <c r="P109" s="134">
        <f t="shared" si="11"/>
        <v>0</v>
      </c>
      <c r="Q109" s="134">
        <v>0</v>
      </c>
      <c r="R109" s="134">
        <f t="shared" si="12"/>
        <v>0</v>
      </c>
      <c r="S109" s="134">
        <v>0</v>
      </c>
      <c r="T109" s="135">
        <f t="shared" si="13"/>
        <v>0</v>
      </c>
      <c r="AR109" s="306" t="s">
        <v>1076</v>
      </c>
      <c r="AT109" s="306" t="s">
        <v>399</v>
      </c>
      <c r="AU109" s="306" t="s">
        <v>348</v>
      </c>
      <c r="AY109" s="306" t="s">
        <v>396</v>
      </c>
      <c r="BE109" s="334">
        <f t="shared" si="14"/>
        <v>0</v>
      </c>
      <c r="BF109" s="334">
        <f t="shared" si="15"/>
        <v>0</v>
      </c>
      <c r="BG109" s="334">
        <f t="shared" si="16"/>
        <v>0</v>
      </c>
      <c r="BH109" s="334">
        <f t="shared" si="17"/>
        <v>0</v>
      </c>
      <c r="BI109" s="334">
        <f t="shared" si="18"/>
        <v>0</v>
      </c>
      <c r="BJ109" s="306" t="s">
        <v>346</v>
      </c>
      <c r="BK109" s="334">
        <f t="shared" si="19"/>
        <v>0</v>
      </c>
      <c r="BL109" s="306" t="s">
        <v>574</v>
      </c>
      <c r="BM109" s="306" t="s">
        <v>1122</v>
      </c>
    </row>
    <row r="110" spans="2:65" s="253" customFormat="1" ht="22.5" customHeight="1">
      <c r="B110" s="15"/>
      <c r="C110" s="126" t="s">
        <v>467</v>
      </c>
      <c r="D110" s="126" t="s">
        <v>399</v>
      </c>
      <c r="E110" s="127" t="s">
        <v>1123</v>
      </c>
      <c r="F110" s="337" t="s">
        <v>1124</v>
      </c>
      <c r="G110" s="338" t="s">
        <v>401</v>
      </c>
      <c r="H110" s="339">
        <v>1</v>
      </c>
      <c r="I110" s="343"/>
      <c r="J110" s="132">
        <f t="shared" si="10"/>
        <v>0</v>
      </c>
      <c r="K110" s="128" t="s">
        <v>289</v>
      </c>
      <c r="L110" s="332"/>
      <c r="M110" s="333" t="s">
        <v>289</v>
      </c>
      <c r="N110" s="133" t="s">
        <v>309</v>
      </c>
      <c r="O110" s="255"/>
      <c r="P110" s="134">
        <f t="shared" si="11"/>
        <v>0</v>
      </c>
      <c r="Q110" s="134">
        <v>0</v>
      </c>
      <c r="R110" s="134">
        <f t="shared" si="12"/>
        <v>0</v>
      </c>
      <c r="S110" s="134">
        <v>0</v>
      </c>
      <c r="T110" s="135">
        <f t="shared" si="13"/>
        <v>0</v>
      </c>
      <c r="AR110" s="306" t="s">
        <v>1076</v>
      </c>
      <c r="AT110" s="306" t="s">
        <v>399</v>
      </c>
      <c r="AU110" s="306" t="s">
        <v>348</v>
      </c>
      <c r="AY110" s="306" t="s">
        <v>396</v>
      </c>
      <c r="BE110" s="334">
        <f t="shared" si="14"/>
        <v>0</v>
      </c>
      <c r="BF110" s="334">
        <f t="shared" si="15"/>
        <v>0</v>
      </c>
      <c r="BG110" s="334">
        <f t="shared" si="16"/>
        <v>0</v>
      </c>
      <c r="BH110" s="334">
        <f t="shared" si="17"/>
        <v>0</v>
      </c>
      <c r="BI110" s="334">
        <f t="shared" si="18"/>
        <v>0</v>
      </c>
      <c r="BJ110" s="306" t="s">
        <v>346</v>
      </c>
      <c r="BK110" s="334">
        <f t="shared" si="19"/>
        <v>0</v>
      </c>
      <c r="BL110" s="306" t="s">
        <v>574</v>
      </c>
      <c r="BM110" s="306" t="s">
        <v>1125</v>
      </c>
    </row>
    <row r="111" spans="2:65" s="114" customFormat="1" ht="29.85" customHeight="1">
      <c r="B111" s="113"/>
      <c r="D111" s="123" t="s">
        <v>337</v>
      </c>
      <c r="E111" s="124" t="s">
        <v>1126</v>
      </c>
      <c r="F111" s="340"/>
      <c r="G111" s="335"/>
      <c r="H111" s="335"/>
      <c r="I111" s="344"/>
      <c r="J111" s="125">
        <f>BK111</f>
        <v>0</v>
      </c>
      <c r="L111" s="113"/>
      <c r="M111" s="119"/>
      <c r="N111" s="120"/>
      <c r="O111" s="120"/>
      <c r="P111" s="121">
        <f>SUM(P112:P119)</f>
        <v>0</v>
      </c>
      <c r="Q111" s="120"/>
      <c r="R111" s="121">
        <f>SUM(R112:R119)</f>
        <v>0</v>
      </c>
      <c r="S111" s="120"/>
      <c r="T111" s="122">
        <f>SUM(T112:T119)</f>
        <v>0</v>
      </c>
      <c r="AR111" s="115" t="s">
        <v>348</v>
      </c>
      <c r="AT111" s="329" t="s">
        <v>337</v>
      </c>
      <c r="AU111" s="329" t="s">
        <v>346</v>
      </c>
      <c r="AY111" s="115" t="s">
        <v>396</v>
      </c>
      <c r="BK111" s="330">
        <f>SUM(BK112:BK119)</f>
        <v>0</v>
      </c>
    </row>
    <row r="112" spans="2:65" s="253" customFormat="1" ht="22.5" customHeight="1">
      <c r="B112" s="15"/>
      <c r="C112" s="126" t="s">
        <v>471</v>
      </c>
      <c r="D112" s="126" t="s">
        <v>399</v>
      </c>
      <c r="E112" s="127" t="s">
        <v>1127</v>
      </c>
      <c r="F112" s="337" t="s">
        <v>1128</v>
      </c>
      <c r="G112" s="338" t="s">
        <v>401</v>
      </c>
      <c r="H112" s="339">
        <v>15</v>
      </c>
      <c r="I112" s="343"/>
      <c r="J112" s="132">
        <f t="shared" ref="J112:J119" si="20">ROUND(I112*H112,2)</f>
        <v>0</v>
      </c>
      <c r="K112" s="128" t="s">
        <v>289</v>
      </c>
      <c r="L112" s="332"/>
      <c r="M112" s="333" t="s">
        <v>289</v>
      </c>
      <c r="N112" s="133" t="s">
        <v>309</v>
      </c>
      <c r="O112" s="255"/>
      <c r="P112" s="134">
        <f t="shared" ref="P112:P119" si="21">O112*H112</f>
        <v>0</v>
      </c>
      <c r="Q112" s="134">
        <v>0</v>
      </c>
      <c r="R112" s="134">
        <f t="shared" ref="R112:R119" si="22">Q112*H112</f>
        <v>0</v>
      </c>
      <c r="S112" s="134">
        <v>0</v>
      </c>
      <c r="T112" s="135">
        <f t="shared" ref="T112:T119" si="23">S112*H112</f>
        <v>0</v>
      </c>
      <c r="AR112" s="306" t="s">
        <v>486</v>
      </c>
      <c r="AT112" s="306" t="s">
        <v>399</v>
      </c>
      <c r="AU112" s="306" t="s">
        <v>348</v>
      </c>
      <c r="AY112" s="306" t="s">
        <v>396</v>
      </c>
      <c r="BE112" s="334">
        <f t="shared" ref="BE112:BE119" si="24">IF(N112="základní",J112,0)</f>
        <v>0</v>
      </c>
      <c r="BF112" s="334">
        <f t="shared" ref="BF112:BF119" si="25">IF(N112="snížená",J112,0)</f>
        <v>0</v>
      </c>
      <c r="BG112" s="334">
        <f t="shared" ref="BG112:BG119" si="26">IF(N112="zákl. přenesená",J112,0)</f>
        <v>0</v>
      </c>
      <c r="BH112" s="334">
        <f t="shared" ref="BH112:BH119" si="27">IF(N112="sníž. přenesená",J112,0)</f>
        <v>0</v>
      </c>
      <c r="BI112" s="334">
        <f t="shared" ref="BI112:BI119" si="28">IF(N112="nulová",J112,0)</f>
        <v>0</v>
      </c>
      <c r="BJ112" s="306" t="s">
        <v>346</v>
      </c>
      <c r="BK112" s="334">
        <f t="shared" ref="BK112:BK119" si="29">ROUND(I112*H112,2)</f>
        <v>0</v>
      </c>
      <c r="BL112" s="306" t="s">
        <v>435</v>
      </c>
      <c r="BM112" s="306" t="s">
        <v>1129</v>
      </c>
    </row>
    <row r="113" spans="2:65" s="253" customFormat="1" ht="22.5" customHeight="1">
      <c r="B113" s="15"/>
      <c r="C113" s="126" t="s">
        <v>475</v>
      </c>
      <c r="D113" s="126" t="s">
        <v>399</v>
      </c>
      <c r="E113" s="127" t="s">
        <v>1130</v>
      </c>
      <c r="F113" s="337" t="s">
        <v>1131</v>
      </c>
      <c r="G113" s="338" t="s">
        <v>401</v>
      </c>
      <c r="H113" s="339">
        <v>8</v>
      </c>
      <c r="I113" s="343"/>
      <c r="J113" s="132">
        <f t="shared" si="20"/>
        <v>0</v>
      </c>
      <c r="K113" s="128" t="s">
        <v>289</v>
      </c>
      <c r="L113" s="332"/>
      <c r="M113" s="333" t="s">
        <v>289</v>
      </c>
      <c r="N113" s="133" t="s">
        <v>309</v>
      </c>
      <c r="O113" s="255"/>
      <c r="P113" s="134">
        <f t="shared" si="21"/>
        <v>0</v>
      </c>
      <c r="Q113" s="134">
        <v>0</v>
      </c>
      <c r="R113" s="134">
        <f t="shared" si="22"/>
        <v>0</v>
      </c>
      <c r="S113" s="134">
        <v>0</v>
      </c>
      <c r="T113" s="135">
        <f t="shared" si="23"/>
        <v>0</v>
      </c>
      <c r="AR113" s="306" t="s">
        <v>486</v>
      </c>
      <c r="AT113" s="306" t="s">
        <v>399</v>
      </c>
      <c r="AU113" s="306" t="s">
        <v>348</v>
      </c>
      <c r="AY113" s="306" t="s">
        <v>396</v>
      </c>
      <c r="BE113" s="334">
        <f t="shared" si="24"/>
        <v>0</v>
      </c>
      <c r="BF113" s="334">
        <f t="shared" si="25"/>
        <v>0</v>
      </c>
      <c r="BG113" s="334">
        <f t="shared" si="26"/>
        <v>0</v>
      </c>
      <c r="BH113" s="334">
        <f t="shared" si="27"/>
        <v>0</v>
      </c>
      <c r="BI113" s="334">
        <f t="shared" si="28"/>
        <v>0</v>
      </c>
      <c r="BJ113" s="306" t="s">
        <v>346</v>
      </c>
      <c r="BK113" s="334">
        <f t="shared" si="29"/>
        <v>0</v>
      </c>
      <c r="BL113" s="306" t="s">
        <v>435</v>
      </c>
      <c r="BM113" s="306" t="s">
        <v>1132</v>
      </c>
    </row>
    <row r="114" spans="2:65" s="253" customFormat="1" ht="31.5" customHeight="1">
      <c r="B114" s="15"/>
      <c r="C114" s="126" t="s">
        <v>479</v>
      </c>
      <c r="D114" s="126" t="s">
        <v>399</v>
      </c>
      <c r="E114" s="127" t="s">
        <v>1133</v>
      </c>
      <c r="F114" s="337" t="s">
        <v>1134</v>
      </c>
      <c r="G114" s="338" t="s">
        <v>401</v>
      </c>
      <c r="H114" s="339">
        <v>5</v>
      </c>
      <c r="I114" s="343"/>
      <c r="J114" s="132">
        <f t="shared" si="20"/>
        <v>0</v>
      </c>
      <c r="K114" s="128" t="s">
        <v>289</v>
      </c>
      <c r="L114" s="332"/>
      <c r="M114" s="333" t="s">
        <v>289</v>
      </c>
      <c r="N114" s="133" t="s">
        <v>309</v>
      </c>
      <c r="O114" s="255"/>
      <c r="P114" s="134">
        <f t="shared" si="21"/>
        <v>0</v>
      </c>
      <c r="Q114" s="134">
        <v>0</v>
      </c>
      <c r="R114" s="134">
        <f t="shared" si="22"/>
        <v>0</v>
      </c>
      <c r="S114" s="134">
        <v>0</v>
      </c>
      <c r="T114" s="135">
        <f t="shared" si="23"/>
        <v>0</v>
      </c>
      <c r="AR114" s="306" t="s">
        <v>486</v>
      </c>
      <c r="AT114" s="306" t="s">
        <v>399</v>
      </c>
      <c r="AU114" s="306" t="s">
        <v>348</v>
      </c>
      <c r="AY114" s="306" t="s">
        <v>396</v>
      </c>
      <c r="BE114" s="334">
        <f t="shared" si="24"/>
        <v>0</v>
      </c>
      <c r="BF114" s="334">
        <f t="shared" si="25"/>
        <v>0</v>
      </c>
      <c r="BG114" s="334">
        <f t="shared" si="26"/>
        <v>0</v>
      </c>
      <c r="BH114" s="334">
        <f t="shared" si="27"/>
        <v>0</v>
      </c>
      <c r="BI114" s="334">
        <f t="shared" si="28"/>
        <v>0</v>
      </c>
      <c r="BJ114" s="306" t="s">
        <v>346</v>
      </c>
      <c r="BK114" s="334">
        <f t="shared" si="29"/>
        <v>0</v>
      </c>
      <c r="BL114" s="306" t="s">
        <v>435</v>
      </c>
      <c r="BM114" s="306" t="s">
        <v>1135</v>
      </c>
    </row>
    <row r="115" spans="2:65" s="253" customFormat="1" ht="22.5" customHeight="1">
      <c r="B115" s="15"/>
      <c r="C115" s="126" t="s">
        <v>484</v>
      </c>
      <c r="D115" s="126" t="s">
        <v>399</v>
      </c>
      <c r="E115" s="127" t="s">
        <v>1136</v>
      </c>
      <c r="F115" s="337" t="s">
        <v>1137</v>
      </c>
      <c r="G115" s="338" t="s">
        <v>401</v>
      </c>
      <c r="H115" s="339">
        <v>3</v>
      </c>
      <c r="I115" s="343"/>
      <c r="J115" s="132">
        <f t="shared" si="20"/>
        <v>0</v>
      </c>
      <c r="K115" s="128" t="s">
        <v>289</v>
      </c>
      <c r="L115" s="332"/>
      <c r="M115" s="333" t="s">
        <v>289</v>
      </c>
      <c r="N115" s="133" t="s">
        <v>309</v>
      </c>
      <c r="O115" s="255"/>
      <c r="P115" s="134">
        <f t="shared" si="21"/>
        <v>0</v>
      </c>
      <c r="Q115" s="134">
        <v>0</v>
      </c>
      <c r="R115" s="134">
        <f t="shared" si="22"/>
        <v>0</v>
      </c>
      <c r="S115" s="134">
        <v>0</v>
      </c>
      <c r="T115" s="135">
        <f t="shared" si="23"/>
        <v>0</v>
      </c>
      <c r="AR115" s="306" t="s">
        <v>486</v>
      </c>
      <c r="AT115" s="306" t="s">
        <v>399</v>
      </c>
      <c r="AU115" s="306" t="s">
        <v>348</v>
      </c>
      <c r="AY115" s="306" t="s">
        <v>396</v>
      </c>
      <c r="BE115" s="334">
        <f t="shared" si="24"/>
        <v>0</v>
      </c>
      <c r="BF115" s="334">
        <f t="shared" si="25"/>
        <v>0</v>
      </c>
      <c r="BG115" s="334">
        <f t="shared" si="26"/>
        <v>0</v>
      </c>
      <c r="BH115" s="334">
        <f t="shared" si="27"/>
        <v>0</v>
      </c>
      <c r="BI115" s="334">
        <f t="shared" si="28"/>
        <v>0</v>
      </c>
      <c r="BJ115" s="306" t="s">
        <v>346</v>
      </c>
      <c r="BK115" s="334">
        <f t="shared" si="29"/>
        <v>0</v>
      </c>
      <c r="BL115" s="306" t="s">
        <v>435</v>
      </c>
      <c r="BM115" s="306" t="s">
        <v>1138</v>
      </c>
    </row>
    <row r="116" spans="2:65" s="253" customFormat="1" ht="22.5" customHeight="1">
      <c r="B116" s="15"/>
      <c r="C116" s="126" t="s">
        <v>488</v>
      </c>
      <c r="D116" s="126" t="s">
        <v>399</v>
      </c>
      <c r="E116" s="127" t="s">
        <v>1139</v>
      </c>
      <c r="F116" s="337" t="s">
        <v>1140</v>
      </c>
      <c r="G116" s="338" t="s">
        <v>441</v>
      </c>
      <c r="H116" s="339">
        <v>80</v>
      </c>
      <c r="I116" s="343"/>
      <c r="J116" s="132">
        <f t="shared" si="20"/>
        <v>0</v>
      </c>
      <c r="K116" s="128" t="s">
        <v>289</v>
      </c>
      <c r="L116" s="332"/>
      <c r="M116" s="333" t="s">
        <v>289</v>
      </c>
      <c r="N116" s="133" t="s">
        <v>309</v>
      </c>
      <c r="O116" s="255"/>
      <c r="P116" s="134">
        <f t="shared" si="21"/>
        <v>0</v>
      </c>
      <c r="Q116" s="134">
        <v>0</v>
      </c>
      <c r="R116" s="134">
        <f t="shared" si="22"/>
        <v>0</v>
      </c>
      <c r="S116" s="134">
        <v>0</v>
      </c>
      <c r="T116" s="135">
        <f t="shared" si="23"/>
        <v>0</v>
      </c>
      <c r="AR116" s="306" t="s">
        <v>486</v>
      </c>
      <c r="AT116" s="306" t="s">
        <v>399</v>
      </c>
      <c r="AU116" s="306" t="s">
        <v>348</v>
      </c>
      <c r="AY116" s="306" t="s">
        <v>396</v>
      </c>
      <c r="BE116" s="334">
        <f t="shared" si="24"/>
        <v>0</v>
      </c>
      <c r="BF116" s="334">
        <f t="shared" si="25"/>
        <v>0</v>
      </c>
      <c r="BG116" s="334">
        <f t="shared" si="26"/>
        <v>0</v>
      </c>
      <c r="BH116" s="334">
        <f t="shared" si="27"/>
        <v>0</v>
      </c>
      <c r="BI116" s="334">
        <f t="shared" si="28"/>
        <v>0</v>
      </c>
      <c r="BJ116" s="306" t="s">
        <v>346</v>
      </c>
      <c r="BK116" s="334">
        <f t="shared" si="29"/>
        <v>0</v>
      </c>
      <c r="BL116" s="306" t="s">
        <v>435</v>
      </c>
      <c r="BM116" s="306" t="s">
        <v>1141</v>
      </c>
    </row>
    <row r="117" spans="2:65" s="253" customFormat="1" ht="22.5" customHeight="1">
      <c r="B117" s="15"/>
      <c r="C117" s="126" t="s">
        <v>490</v>
      </c>
      <c r="D117" s="126" t="s">
        <v>399</v>
      </c>
      <c r="E117" s="127" t="s">
        <v>1142</v>
      </c>
      <c r="F117" s="337" t="s">
        <v>1143</v>
      </c>
      <c r="G117" s="338" t="s">
        <v>401</v>
      </c>
      <c r="H117" s="339">
        <v>45</v>
      </c>
      <c r="I117" s="343"/>
      <c r="J117" s="132">
        <f t="shared" si="20"/>
        <v>0</v>
      </c>
      <c r="K117" s="128" t="s">
        <v>289</v>
      </c>
      <c r="L117" s="332"/>
      <c r="M117" s="333" t="s">
        <v>289</v>
      </c>
      <c r="N117" s="133" t="s">
        <v>309</v>
      </c>
      <c r="O117" s="255"/>
      <c r="P117" s="134">
        <f t="shared" si="21"/>
        <v>0</v>
      </c>
      <c r="Q117" s="134">
        <v>0</v>
      </c>
      <c r="R117" s="134">
        <f t="shared" si="22"/>
        <v>0</v>
      </c>
      <c r="S117" s="134">
        <v>0</v>
      </c>
      <c r="T117" s="135">
        <f t="shared" si="23"/>
        <v>0</v>
      </c>
      <c r="AR117" s="306" t="s">
        <v>486</v>
      </c>
      <c r="AT117" s="306" t="s">
        <v>399</v>
      </c>
      <c r="AU117" s="306" t="s">
        <v>348</v>
      </c>
      <c r="AY117" s="306" t="s">
        <v>396</v>
      </c>
      <c r="BE117" s="334">
        <f t="shared" si="24"/>
        <v>0</v>
      </c>
      <c r="BF117" s="334">
        <f t="shared" si="25"/>
        <v>0</v>
      </c>
      <c r="BG117" s="334">
        <f t="shared" si="26"/>
        <v>0</v>
      </c>
      <c r="BH117" s="334">
        <f t="shared" si="27"/>
        <v>0</v>
      </c>
      <c r="BI117" s="334">
        <f t="shared" si="28"/>
        <v>0</v>
      </c>
      <c r="BJ117" s="306" t="s">
        <v>346</v>
      </c>
      <c r="BK117" s="334">
        <f t="shared" si="29"/>
        <v>0</v>
      </c>
      <c r="BL117" s="306" t="s">
        <v>435</v>
      </c>
      <c r="BM117" s="306" t="s">
        <v>1144</v>
      </c>
    </row>
    <row r="118" spans="2:65" s="253" customFormat="1" ht="22.5" customHeight="1">
      <c r="B118" s="15"/>
      <c r="C118" s="126" t="s">
        <v>492</v>
      </c>
      <c r="D118" s="126" t="s">
        <v>399</v>
      </c>
      <c r="E118" s="127" t="s">
        <v>1145</v>
      </c>
      <c r="F118" s="337" t="s">
        <v>1146</v>
      </c>
      <c r="G118" s="338" t="s">
        <v>401</v>
      </c>
      <c r="H118" s="339">
        <v>1</v>
      </c>
      <c r="I118" s="343"/>
      <c r="J118" s="132">
        <f t="shared" si="20"/>
        <v>0</v>
      </c>
      <c r="K118" s="128" t="s">
        <v>289</v>
      </c>
      <c r="L118" s="332"/>
      <c r="M118" s="333" t="s">
        <v>289</v>
      </c>
      <c r="N118" s="133" t="s">
        <v>309</v>
      </c>
      <c r="O118" s="255"/>
      <c r="P118" s="134">
        <f t="shared" si="21"/>
        <v>0</v>
      </c>
      <c r="Q118" s="134">
        <v>0</v>
      </c>
      <c r="R118" s="134">
        <f t="shared" si="22"/>
        <v>0</v>
      </c>
      <c r="S118" s="134">
        <v>0</v>
      </c>
      <c r="T118" s="135">
        <f t="shared" si="23"/>
        <v>0</v>
      </c>
      <c r="AR118" s="306" t="s">
        <v>486</v>
      </c>
      <c r="AT118" s="306" t="s">
        <v>399</v>
      </c>
      <c r="AU118" s="306" t="s">
        <v>348</v>
      </c>
      <c r="AY118" s="306" t="s">
        <v>396</v>
      </c>
      <c r="BE118" s="334">
        <f t="shared" si="24"/>
        <v>0</v>
      </c>
      <c r="BF118" s="334">
        <f t="shared" si="25"/>
        <v>0</v>
      </c>
      <c r="BG118" s="334">
        <f t="shared" si="26"/>
        <v>0</v>
      </c>
      <c r="BH118" s="334">
        <f t="shared" si="27"/>
        <v>0</v>
      </c>
      <c r="BI118" s="334">
        <f t="shared" si="28"/>
        <v>0</v>
      </c>
      <c r="BJ118" s="306" t="s">
        <v>346</v>
      </c>
      <c r="BK118" s="334">
        <f t="shared" si="29"/>
        <v>0</v>
      </c>
      <c r="BL118" s="306" t="s">
        <v>435</v>
      </c>
      <c r="BM118" s="306" t="s">
        <v>1147</v>
      </c>
    </row>
    <row r="119" spans="2:65" s="253" customFormat="1" ht="22.5" customHeight="1">
      <c r="B119" s="15"/>
      <c r="C119" s="126" t="s">
        <v>486</v>
      </c>
      <c r="D119" s="126" t="s">
        <v>399</v>
      </c>
      <c r="E119" s="127" t="s">
        <v>1148</v>
      </c>
      <c r="F119" s="337" t="s">
        <v>1149</v>
      </c>
      <c r="G119" s="338" t="s">
        <v>401</v>
      </c>
      <c r="H119" s="339">
        <v>45</v>
      </c>
      <c r="I119" s="343"/>
      <c r="J119" s="132">
        <f t="shared" si="20"/>
        <v>0</v>
      </c>
      <c r="K119" s="128" t="s">
        <v>289</v>
      </c>
      <c r="L119" s="332"/>
      <c r="M119" s="333" t="s">
        <v>289</v>
      </c>
      <c r="N119" s="133" t="s">
        <v>309</v>
      </c>
      <c r="O119" s="255"/>
      <c r="P119" s="134">
        <f t="shared" si="21"/>
        <v>0</v>
      </c>
      <c r="Q119" s="134">
        <v>0</v>
      </c>
      <c r="R119" s="134">
        <f t="shared" si="22"/>
        <v>0</v>
      </c>
      <c r="S119" s="134">
        <v>0</v>
      </c>
      <c r="T119" s="135">
        <f t="shared" si="23"/>
        <v>0</v>
      </c>
      <c r="AR119" s="306" t="s">
        <v>486</v>
      </c>
      <c r="AT119" s="306" t="s">
        <v>399</v>
      </c>
      <c r="AU119" s="306" t="s">
        <v>348</v>
      </c>
      <c r="AY119" s="306" t="s">
        <v>396</v>
      </c>
      <c r="BE119" s="334">
        <f t="shared" si="24"/>
        <v>0</v>
      </c>
      <c r="BF119" s="334">
        <f t="shared" si="25"/>
        <v>0</v>
      </c>
      <c r="BG119" s="334">
        <f t="shared" si="26"/>
        <v>0</v>
      </c>
      <c r="BH119" s="334">
        <f t="shared" si="27"/>
        <v>0</v>
      </c>
      <c r="BI119" s="334">
        <f t="shared" si="28"/>
        <v>0</v>
      </c>
      <c r="BJ119" s="306" t="s">
        <v>346</v>
      </c>
      <c r="BK119" s="334">
        <f t="shared" si="29"/>
        <v>0</v>
      </c>
      <c r="BL119" s="306" t="s">
        <v>435</v>
      </c>
      <c r="BM119" s="306" t="s">
        <v>1150</v>
      </c>
    </row>
    <row r="120" spans="2:65" s="114" customFormat="1" ht="29.85" customHeight="1">
      <c r="B120" s="113"/>
      <c r="D120" s="123" t="s">
        <v>337</v>
      </c>
      <c r="E120" s="124" t="s">
        <v>1151</v>
      </c>
      <c r="F120" s="340"/>
      <c r="G120" s="335"/>
      <c r="H120" s="335"/>
      <c r="I120" s="344"/>
      <c r="J120" s="125">
        <f>BK120</f>
        <v>0</v>
      </c>
      <c r="L120" s="113"/>
      <c r="M120" s="119"/>
      <c r="N120" s="120"/>
      <c r="O120" s="120"/>
      <c r="P120" s="121">
        <f>SUM(P121:P130)</f>
        <v>0</v>
      </c>
      <c r="Q120" s="120"/>
      <c r="R120" s="121">
        <f>SUM(R121:R130)</f>
        <v>0</v>
      </c>
      <c r="S120" s="120"/>
      <c r="T120" s="122">
        <f>SUM(T121:T130)</f>
        <v>0</v>
      </c>
      <c r="AR120" s="115" t="s">
        <v>348</v>
      </c>
      <c r="AT120" s="329" t="s">
        <v>337</v>
      </c>
      <c r="AU120" s="329" t="s">
        <v>346</v>
      </c>
      <c r="AY120" s="115" t="s">
        <v>396</v>
      </c>
      <c r="BK120" s="330">
        <f>SUM(BK121:BK130)</f>
        <v>0</v>
      </c>
    </row>
    <row r="121" spans="2:65" s="253" customFormat="1" ht="22.5" customHeight="1">
      <c r="B121" s="15"/>
      <c r="C121" s="126" t="s">
        <v>496</v>
      </c>
      <c r="D121" s="126" t="s">
        <v>399</v>
      </c>
      <c r="E121" s="127" t="s">
        <v>1152</v>
      </c>
      <c r="F121" s="337" t="s">
        <v>1153</v>
      </c>
      <c r="G121" s="338" t="s">
        <v>441</v>
      </c>
      <c r="H121" s="339">
        <v>20</v>
      </c>
      <c r="I121" s="343"/>
      <c r="J121" s="132">
        <f t="shared" ref="J121:J130" si="30">ROUND(I121*H121,2)</f>
        <v>0</v>
      </c>
      <c r="K121" s="128" t="s">
        <v>289</v>
      </c>
      <c r="L121" s="332"/>
      <c r="M121" s="333" t="s">
        <v>289</v>
      </c>
      <c r="N121" s="133" t="s">
        <v>309</v>
      </c>
      <c r="O121" s="255"/>
      <c r="P121" s="134">
        <f t="shared" ref="P121:P130" si="31">O121*H121</f>
        <v>0</v>
      </c>
      <c r="Q121" s="134">
        <v>0</v>
      </c>
      <c r="R121" s="134">
        <f t="shared" ref="R121:R130" si="32">Q121*H121</f>
        <v>0</v>
      </c>
      <c r="S121" s="134">
        <v>0</v>
      </c>
      <c r="T121" s="135">
        <f t="shared" ref="T121:T130" si="33">S121*H121</f>
        <v>0</v>
      </c>
      <c r="AR121" s="306" t="s">
        <v>1076</v>
      </c>
      <c r="AT121" s="306" t="s">
        <v>399</v>
      </c>
      <c r="AU121" s="306" t="s">
        <v>348</v>
      </c>
      <c r="AY121" s="306" t="s">
        <v>396</v>
      </c>
      <c r="BE121" s="334">
        <f t="shared" ref="BE121:BE130" si="34">IF(N121="základní",J121,0)</f>
        <v>0</v>
      </c>
      <c r="BF121" s="334">
        <f t="shared" ref="BF121:BF130" si="35">IF(N121="snížená",J121,0)</f>
        <v>0</v>
      </c>
      <c r="BG121" s="334">
        <f t="shared" ref="BG121:BG130" si="36">IF(N121="zákl. přenesená",J121,0)</f>
        <v>0</v>
      </c>
      <c r="BH121" s="334">
        <f t="shared" ref="BH121:BH130" si="37">IF(N121="sníž. přenesená",J121,0)</f>
        <v>0</v>
      </c>
      <c r="BI121" s="334">
        <f t="shared" ref="BI121:BI130" si="38">IF(N121="nulová",J121,0)</f>
        <v>0</v>
      </c>
      <c r="BJ121" s="306" t="s">
        <v>346</v>
      </c>
      <c r="BK121" s="334">
        <f t="shared" ref="BK121:BK130" si="39">ROUND(I121*H121,2)</f>
        <v>0</v>
      </c>
      <c r="BL121" s="306" t="s">
        <v>574</v>
      </c>
      <c r="BM121" s="306" t="s">
        <v>1154</v>
      </c>
    </row>
    <row r="122" spans="2:65" s="253" customFormat="1" ht="22.5" customHeight="1">
      <c r="B122" s="15"/>
      <c r="C122" s="126" t="s">
        <v>499</v>
      </c>
      <c r="D122" s="126" t="s">
        <v>399</v>
      </c>
      <c r="E122" s="127" t="s">
        <v>1155</v>
      </c>
      <c r="F122" s="337" t="s">
        <v>1156</v>
      </c>
      <c r="G122" s="338" t="s">
        <v>441</v>
      </c>
      <c r="H122" s="339">
        <v>250</v>
      </c>
      <c r="I122" s="343"/>
      <c r="J122" s="132">
        <f t="shared" si="30"/>
        <v>0</v>
      </c>
      <c r="K122" s="128" t="s">
        <v>289</v>
      </c>
      <c r="L122" s="332"/>
      <c r="M122" s="333" t="s">
        <v>289</v>
      </c>
      <c r="N122" s="133" t="s">
        <v>309</v>
      </c>
      <c r="O122" s="255"/>
      <c r="P122" s="134">
        <f t="shared" si="31"/>
        <v>0</v>
      </c>
      <c r="Q122" s="134">
        <v>0</v>
      </c>
      <c r="R122" s="134">
        <f t="shared" si="32"/>
        <v>0</v>
      </c>
      <c r="S122" s="134">
        <v>0</v>
      </c>
      <c r="T122" s="135">
        <f t="shared" si="33"/>
        <v>0</v>
      </c>
      <c r="AR122" s="306" t="s">
        <v>1076</v>
      </c>
      <c r="AT122" s="306" t="s">
        <v>399</v>
      </c>
      <c r="AU122" s="306" t="s">
        <v>348</v>
      </c>
      <c r="AY122" s="306" t="s">
        <v>396</v>
      </c>
      <c r="BE122" s="334">
        <f t="shared" si="34"/>
        <v>0</v>
      </c>
      <c r="BF122" s="334">
        <f t="shared" si="35"/>
        <v>0</v>
      </c>
      <c r="BG122" s="334">
        <f t="shared" si="36"/>
        <v>0</v>
      </c>
      <c r="BH122" s="334">
        <f t="shared" si="37"/>
        <v>0</v>
      </c>
      <c r="BI122" s="334">
        <f t="shared" si="38"/>
        <v>0</v>
      </c>
      <c r="BJ122" s="306" t="s">
        <v>346</v>
      </c>
      <c r="BK122" s="334">
        <f t="shared" si="39"/>
        <v>0</v>
      </c>
      <c r="BL122" s="306" t="s">
        <v>574</v>
      </c>
      <c r="BM122" s="306" t="s">
        <v>1157</v>
      </c>
    </row>
    <row r="123" spans="2:65" s="253" customFormat="1" ht="22.5" customHeight="1">
      <c r="B123" s="15"/>
      <c r="C123" s="126" t="s">
        <v>501</v>
      </c>
      <c r="D123" s="126" t="s">
        <v>399</v>
      </c>
      <c r="E123" s="127" t="s">
        <v>1158</v>
      </c>
      <c r="F123" s="337" t="s">
        <v>1159</v>
      </c>
      <c r="G123" s="338" t="s">
        <v>441</v>
      </c>
      <c r="H123" s="339">
        <v>45</v>
      </c>
      <c r="I123" s="343"/>
      <c r="J123" s="132">
        <f t="shared" si="30"/>
        <v>0</v>
      </c>
      <c r="K123" s="128" t="s">
        <v>289</v>
      </c>
      <c r="L123" s="332"/>
      <c r="M123" s="333" t="s">
        <v>289</v>
      </c>
      <c r="N123" s="133" t="s">
        <v>309</v>
      </c>
      <c r="O123" s="255"/>
      <c r="P123" s="134">
        <f t="shared" si="31"/>
        <v>0</v>
      </c>
      <c r="Q123" s="134">
        <v>0</v>
      </c>
      <c r="R123" s="134">
        <f t="shared" si="32"/>
        <v>0</v>
      </c>
      <c r="S123" s="134">
        <v>0</v>
      </c>
      <c r="T123" s="135">
        <f t="shared" si="33"/>
        <v>0</v>
      </c>
      <c r="AR123" s="306" t="s">
        <v>1076</v>
      </c>
      <c r="AT123" s="306" t="s">
        <v>399</v>
      </c>
      <c r="AU123" s="306" t="s">
        <v>348</v>
      </c>
      <c r="AY123" s="306" t="s">
        <v>396</v>
      </c>
      <c r="BE123" s="334">
        <f t="shared" si="34"/>
        <v>0</v>
      </c>
      <c r="BF123" s="334">
        <f t="shared" si="35"/>
        <v>0</v>
      </c>
      <c r="BG123" s="334">
        <f t="shared" si="36"/>
        <v>0</v>
      </c>
      <c r="BH123" s="334">
        <f t="shared" si="37"/>
        <v>0</v>
      </c>
      <c r="BI123" s="334">
        <f t="shared" si="38"/>
        <v>0</v>
      </c>
      <c r="BJ123" s="306" t="s">
        <v>346</v>
      </c>
      <c r="BK123" s="334">
        <f t="shared" si="39"/>
        <v>0</v>
      </c>
      <c r="BL123" s="306" t="s">
        <v>574</v>
      </c>
      <c r="BM123" s="306" t="s">
        <v>1160</v>
      </c>
    </row>
    <row r="124" spans="2:65" s="253" customFormat="1" ht="22.5" customHeight="1">
      <c r="B124" s="15"/>
      <c r="C124" s="126" t="s">
        <v>503</v>
      </c>
      <c r="D124" s="126" t="s">
        <v>399</v>
      </c>
      <c r="E124" s="127" t="s">
        <v>1161</v>
      </c>
      <c r="F124" s="337" t="s">
        <v>1162</v>
      </c>
      <c r="G124" s="338" t="s">
        <v>441</v>
      </c>
      <c r="H124" s="339">
        <v>270</v>
      </c>
      <c r="I124" s="343"/>
      <c r="J124" s="132">
        <f t="shared" si="30"/>
        <v>0</v>
      </c>
      <c r="K124" s="128" t="s">
        <v>289</v>
      </c>
      <c r="L124" s="332"/>
      <c r="M124" s="333" t="s">
        <v>289</v>
      </c>
      <c r="N124" s="133" t="s">
        <v>309</v>
      </c>
      <c r="O124" s="255"/>
      <c r="P124" s="134">
        <f t="shared" si="31"/>
        <v>0</v>
      </c>
      <c r="Q124" s="134">
        <v>0</v>
      </c>
      <c r="R124" s="134">
        <f t="shared" si="32"/>
        <v>0</v>
      </c>
      <c r="S124" s="134">
        <v>0</v>
      </c>
      <c r="T124" s="135">
        <f t="shared" si="33"/>
        <v>0</v>
      </c>
      <c r="AR124" s="306" t="s">
        <v>1076</v>
      </c>
      <c r="AT124" s="306" t="s">
        <v>399</v>
      </c>
      <c r="AU124" s="306" t="s">
        <v>348</v>
      </c>
      <c r="AY124" s="306" t="s">
        <v>396</v>
      </c>
      <c r="BE124" s="334">
        <f t="shared" si="34"/>
        <v>0</v>
      </c>
      <c r="BF124" s="334">
        <f t="shared" si="35"/>
        <v>0</v>
      </c>
      <c r="BG124" s="334">
        <f t="shared" si="36"/>
        <v>0</v>
      </c>
      <c r="BH124" s="334">
        <f t="shared" si="37"/>
        <v>0</v>
      </c>
      <c r="BI124" s="334">
        <f t="shared" si="38"/>
        <v>0</v>
      </c>
      <c r="BJ124" s="306" t="s">
        <v>346</v>
      </c>
      <c r="BK124" s="334">
        <f t="shared" si="39"/>
        <v>0</v>
      </c>
      <c r="BL124" s="306" t="s">
        <v>574</v>
      </c>
      <c r="BM124" s="306" t="s">
        <v>1163</v>
      </c>
    </row>
    <row r="125" spans="2:65" s="253" customFormat="1" ht="22.5" customHeight="1">
      <c r="B125" s="15"/>
      <c r="C125" s="126" t="s">
        <v>505</v>
      </c>
      <c r="D125" s="126" t="s">
        <v>399</v>
      </c>
      <c r="E125" s="127" t="s">
        <v>1164</v>
      </c>
      <c r="F125" s="337" t="s">
        <v>1165</v>
      </c>
      <c r="G125" s="338" t="s">
        <v>441</v>
      </c>
      <c r="H125" s="339">
        <v>590</v>
      </c>
      <c r="I125" s="343"/>
      <c r="J125" s="132">
        <f t="shared" si="30"/>
        <v>0</v>
      </c>
      <c r="K125" s="128" t="s">
        <v>289</v>
      </c>
      <c r="L125" s="332"/>
      <c r="M125" s="333" t="s">
        <v>289</v>
      </c>
      <c r="N125" s="133" t="s">
        <v>309</v>
      </c>
      <c r="O125" s="255"/>
      <c r="P125" s="134">
        <f t="shared" si="31"/>
        <v>0</v>
      </c>
      <c r="Q125" s="134">
        <v>0</v>
      </c>
      <c r="R125" s="134">
        <f t="shared" si="32"/>
        <v>0</v>
      </c>
      <c r="S125" s="134">
        <v>0</v>
      </c>
      <c r="T125" s="135">
        <f t="shared" si="33"/>
        <v>0</v>
      </c>
      <c r="AR125" s="306" t="s">
        <v>1076</v>
      </c>
      <c r="AT125" s="306" t="s">
        <v>399</v>
      </c>
      <c r="AU125" s="306" t="s">
        <v>348</v>
      </c>
      <c r="AY125" s="306" t="s">
        <v>396</v>
      </c>
      <c r="BE125" s="334">
        <f t="shared" si="34"/>
        <v>0</v>
      </c>
      <c r="BF125" s="334">
        <f t="shared" si="35"/>
        <v>0</v>
      </c>
      <c r="BG125" s="334">
        <f t="shared" si="36"/>
        <v>0</v>
      </c>
      <c r="BH125" s="334">
        <f t="shared" si="37"/>
        <v>0</v>
      </c>
      <c r="BI125" s="334">
        <f t="shared" si="38"/>
        <v>0</v>
      </c>
      <c r="BJ125" s="306" t="s">
        <v>346</v>
      </c>
      <c r="BK125" s="334">
        <f t="shared" si="39"/>
        <v>0</v>
      </c>
      <c r="BL125" s="306" t="s">
        <v>574</v>
      </c>
      <c r="BM125" s="306" t="s">
        <v>1166</v>
      </c>
    </row>
    <row r="126" spans="2:65" s="253" customFormat="1" ht="22.5" customHeight="1">
      <c r="B126" s="15"/>
      <c r="C126" s="126" t="s">
        <v>507</v>
      </c>
      <c r="D126" s="126" t="s">
        <v>399</v>
      </c>
      <c r="E126" s="127" t="s">
        <v>1167</v>
      </c>
      <c r="F126" s="337" t="s">
        <v>1168</v>
      </c>
      <c r="G126" s="338" t="s">
        <v>441</v>
      </c>
      <c r="H126" s="339">
        <v>35</v>
      </c>
      <c r="I126" s="343"/>
      <c r="J126" s="132">
        <f t="shared" si="30"/>
        <v>0</v>
      </c>
      <c r="K126" s="128" t="s">
        <v>289</v>
      </c>
      <c r="L126" s="332"/>
      <c r="M126" s="333" t="s">
        <v>289</v>
      </c>
      <c r="N126" s="133" t="s">
        <v>309</v>
      </c>
      <c r="O126" s="255"/>
      <c r="P126" s="134">
        <f t="shared" si="31"/>
        <v>0</v>
      </c>
      <c r="Q126" s="134">
        <v>0</v>
      </c>
      <c r="R126" s="134">
        <f t="shared" si="32"/>
        <v>0</v>
      </c>
      <c r="S126" s="134">
        <v>0</v>
      </c>
      <c r="T126" s="135">
        <f t="shared" si="33"/>
        <v>0</v>
      </c>
      <c r="AR126" s="306" t="s">
        <v>1076</v>
      </c>
      <c r="AT126" s="306" t="s">
        <v>399</v>
      </c>
      <c r="AU126" s="306" t="s">
        <v>348</v>
      </c>
      <c r="AY126" s="306" t="s">
        <v>396</v>
      </c>
      <c r="BE126" s="334">
        <f t="shared" si="34"/>
        <v>0</v>
      </c>
      <c r="BF126" s="334">
        <f t="shared" si="35"/>
        <v>0</v>
      </c>
      <c r="BG126" s="334">
        <f t="shared" si="36"/>
        <v>0</v>
      </c>
      <c r="BH126" s="334">
        <f t="shared" si="37"/>
        <v>0</v>
      </c>
      <c r="BI126" s="334">
        <f t="shared" si="38"/>
        <v>0</v>
      </c>
      <c r="BJ126" s="306" t="s">
        <v>346</v>
      </c>
      <c r="BK126" s="334">
        <f t="shared" si="39"/>
        <v>0</v>
      </c>
      <c r="BL126" s="306" t="s">
        <v>574</v>
      </c>
      <c r="BM126" s="306" t="s">
        <v>1169</v>
      </c>
    </row>
    <row r="127" spans="2:65" s="253" customFormat="1" ht="22.5" customHeight="1">
      <c r="B127" s="15"/>
      <c r="C127" s="126" t="s">
        <v>509</v>
      </c>
      <c r="D127" s="126" t="s">
        <v>399</v>
      </c>
      <c r="E127" s="127" t="s">
        <v>1170</v>
      </c>
      <c r="F127" s="337" t="s">
        <v>1171</v>
      </c>
      <c r="G127" s="338" t="s">
        <v>441</v>
      </c>
      <c r="H127" s="339">
        <v>90</v>
      </c>
      <c r="I127" s="343"/>
      <c r="J127" s="132">
        <f t="shared" si="30"/>
        <v>0</v>
      </c>
      <c r="K127" s="128" t="s">
        <v>289</v>
      </c>
      <c r="L127" s="332"/>
      <c r="M127" s="333" t="s">
        <v>289</v>
      </c>
      <c r="N127" s="133" t="s">
        <v>309</v>
      </c>
      <c r="O127" s="255"/>
      <c r="P127" s="134">
        <f t="shared" si="31"/>
        <v>0</v>
      </c>
      <c r="Q127" s="134">
        <v>0</v>
      </c>
      <c r="R127" s="134">
        <f t="shared" si="32"/>
        <v>0</v>
      </c>
      <c r="S127" s="134">
        <v>0</v>
      </c>
      <c r="T127" s="135">
        <f t="shared" si="33"/>
        <v>0</v>
      </c>
      <c r="AR127" s="306" t="s">
        <v>1076</v>
      </c>
      <c r="AT127" s="306" t="s">
        <v>399</v>
      </c>
      <c r="AU127" s="306" t="s">
        <v>348</v>
      </c>
      <c r="AY127" s="306" t="s">
        <v>396</v>
      </c>
      <c r="BE127" s="334">
        <f t="shared" si="34"/>
        <v>0</v>
      </c>
      <c r="BF127" s="334">
        <f t="shared" si="35"/>
        <v>0</v>
      </c>
      <c r="BG127" s="334">
        <f t="shared" si="36"/>
        <v>0</v>
      </c>
      <c r="BH127" s="334">
        <f t="shared" si="37"/>
        <v>0</v>
      </c>
      <c r="BI127" s="334">
        <f t="shared" si="38"/>
        <v>0</v>
      </c>
      <c r="BJ127" s="306" t="s">
        <v>346</v>
      </c>
      <c r="BK127" s="334">
        <f t="shared" si="39"/>
        <v>0</v>
      </c>
      <c r="BL127" s="306" t="s">
        <v>574</v>
      </c>
      <c r="BM127" s="306" t="s">
        <v>1172</v>
      </c>
    </row>
    <row r="128" spans="2:65" s="253" customFormat="1" ht="22.5" customHeight="1">
      <c r="B128" s="15"/>
      <c r="C128" s="126" t="s">
        <v>511</v>
      </c>
      <c r="D128" s="126" t="s">
        <v>399</v>
      </c>
      <c r="E128" s="127" t="s">
        <v>1173</v>
      </c>
      <c r="F128" s="337" t="s">
        <v>1174</v>
      </c>
      <c r="G128" s="338" t="s">
        <v>441</v>
      </c>
      <c r="H128" s="339">
        <v>170</v>
      </c>
      <c r="I128" s="343"/>
      <c r="J128" s="132">
        <f t="shared" si="30"/>
        <v>0</v>
      </c>
      <c r="K128" s="128" t="s">
        <v>289</v>
      </c>
      <c r="L128" s="332"/>
      <c r="M128" s="333" t="s">
        <v>289</v>
      </c>
      <c r="N128" s="133" t="s">
        <v>309</v>
      </c>
      <c r="O128" s="255"/>
      <c r="P128" s="134">
        <f t="shared" si="31"/>
        <v>0</v>
      </c>
      <c r="Q128" s="134">
        <v>0</v>
      </c>
      <c r="R128" s="134">
        <f t="shared" si="32"/>
        <v>0</v>
      </c>
      <c r="S128" s="134">
        <v>0</v>
      </c>
      <c r="T128" s="135">
        <f t="shared" si="33"/>
        <v>0</v>
      </c>
      <c r="AR128" s="306" t="s">
        <v>1076</v>
      </c>
      <c r="AT128" s="306" t="s">
        <v>399</v>
      </c>
      <c r="AU128" s="306" t="s">
        <v>348</v>
      </c>
      <c r="AY128" s="306" t="s">
        <v>396</v>
      </c>
      <c r="BE128" s="334">
        <f t="shared" si="34"/>
        <v>0</v>
      </c>
      <c r="BF128" s="334">
        <f t="shared" si="35"/>
        <v>0</v>
      </c>
      <c r="BG128" s="334">
        <f t="shared" si="36"/>
        <v>0</v>
      </c>
      <c r="BH128" s="334">
        <f t="shared" si="37"/>
        <v>0</v>
      </c>
      <c r="BI128" s="334">
        <f t="shared" si="38"/>
        <v>0</v>
      </c>
      <c r="BJ128" s="306" t="s">
        <v>346</v>
      </c>
      <c r="BK128" s="334">
        <f t="shared" si="39"/>
        <v>0</v>
      </c>
      <c r="BL128" s="306" t="s">
        <v>574</v>
      </c>
      <c r="BM128" s="306" t="s">
        <v>1175</v>
      </c>
    </row>
    <row r="129" spans="2:65" s="253" customFormat="1" ht="22.5" customHeight="1">
      <c r="B129" s="15"/>
      <c r="C129" s="126" t="s">
        <v>513</v>
      </c>
      <c r="D129" s="126" t="s">
        <v>399</v>
      </c>
      <c r="E129" s="127" t="s">
        <v>1176</v>
      </c>
      <c r="F129" s="337" t="s">
        <v>1177</v>
      </c>
      <c r="G129" s="338" t="s">
        <v>441</v>
      </c>
      <c r="H129" s="339">
        <v>150</v>
      </c>
      <c r="I129" s="343"/>
      <c r="J129" s="132">
        <f t="shared" si="30"/>
        <v>0</v>
      </c>
      <c r="K129" s="128" t="s">
        <v>289</v>
      </c>
      <c r="L129" s="332"/>
      <c r="M129" s="333" t="s">
        <v>289</v>
      </c>
      <c r="N129" s="133" t="s">
        <v>309</v>
      </c>
      <c r="O129" s="255"/>
      <c r="P129" s="134">
        <f t="shared" si="31"/>
        <v>0</v>
      </c>
      <c r="Q129" s="134">
        <v>0</v>
      </c>
      <c r="R129" s="134">
        <f t="shared" si="32"/>
        <v>0</v>
      </c>
      <c r="S129" s="134">
        <v>0</v>
      </c>
      <c r="T129" s="135">
        <f t="shared" si="33"/>
        <v>0</v>
      </c>
      <c r="AR129" s="306" t="s">
        <v>1076</v>
      </c>
      <c r="AT129" s="306" t="s">
        <v>399</v>
      </c>
      <c r="AU129" s="306" t="s">
        <v>348</v>
      </c>
      <c r="AY129" s="306" t="s">
        <v>396</v>
      </c>
      <c r="BE129" s="334">
        <f t="shared" si="34"/>
        <v>0</v>
      </c>
      <c r="BF129" s="334">
        <f t="shared" si="35"/>
        <v>0</v>
      </c>
      <c r="BG129" s="334">
        <f t="shared" si="36"/>
        <v>0</v>
      </c>
      <c r="BH129" s="334">
        <f t="shared" si="37"/>
        <v>0</v>
      </c>
      <c r="BI129" s="334">
        <f t="shared" si="38"/>
        <v>0</v>
      </c>
      <c r="BJ129" s="306" t="s">
        <v>346</v>
      </c>
      <c r="BK129" s="334">
        <f t="shared" si="39"/>
        <v>0</v>
      </c>
      <c r="BL129" s="306" t="s">
        <v>574</v>
      </c>
      <c r="BM129" s="306" t="s">
        <v>1178</v>
      </c>
    </row>
    <row r="130" spans="2:65" s="253" customFormat="1" ht="22.5" customHeight="1">
      <c r="B130" s="15"/>
      <c r="C130" s="126" t="s">
        <v>516</v>
      </c>
      <c r="D130" s="126" t="s">
        <v>399</v>
      </c>
      <c r="E130" s="127" t="s">
        <v>1179</v>
      </c>
      <c r="F130" s="337" t="s">
        <v>1180</v>
      </c>
      <c r="G130" s="338" t="s">
        <v>441</v>
      </c>
      <c r="H130" s="339">
        <v>200</v>
      </c>
      <c r="I130" s="343"/>
      <c r="J130" s="132">
        <f t="shared" si="30"/>
        <v>0</v>
      </c>
      <c r="K130" s="128" t="s">
        <v>289</v>
      </c>
      <c r="L130" s="332"/>
      <c r="M130" s="333" t="s">
        <v>289</v>
      </c>
      <c r="N130" s="133" t="s">
        <v>309</v>
      </c>
      <c r="O130" s="255"/>
      <c r="P130" s="134">
        <f t="shared" si="31"/>
        <v>0</v>
      </c>
      <c r="Q130" s="134">
        <v>0</v>
      </c>
      <c r="R130" s="134">
        <f t="shared" si="32"/>
        <v>0</v>
      </c>
      <c r="S130" s="134">
        <v>0</v>
      </c>
      <c r="T130" s="135">
        <f t="shared" si="33"/>
        <v>0</v>
      </c>
      <c r="AR130" s="306" t="s">
        <v>1076</v>
      </c>
      <c r="AT130" s="306" t="s">
        <v>399</v>
      </c>
      <c r="AU130" s="306" t="s">
        <v>348</v>
      </c>
      <c r="AY130" s="306" t="s">
        <v>396</v>
      </c>
      <c r="BE130" s="334">
        <f t="shared" si="34"/>
        <v>0</v>
      </c>
      <c r="BF130" s="334">
        <f t="shared" si="35"/>
        <v>0</v>
      </c>
      <c r="BG130" s="334">
        <f t="shared" si="36"/>
        <v>0</v>
      </c>
      <c r="BH130" s="334">
        <f t="shared" si="37"/>
        <v>0</v>
      </c>
      <c r="BI130" s="334">
        <f t="shared" si="38"/>
        <v>0</v>
      </c>
      <c r="BJ130" s="306" t="s">
        <v>346</v>
      </c>
      <c r="BK130" s="334">
        <f t="shared" si="39"/>
        <v>0</v>
      </c>
      <c r="BL130" s="306" t="s">
        <v>574</v>
      </c>
      <c r="BM130" s="306" t="s">
        <v>1181</v>
      </c>
    </row>
    <row r="131" spans="2:65" s="114" customFormat="1" ht="29.85" customHeight="1">
      <c r="B131" s="113"/>
      <c r="D131" s="123" t="s">
        <v>337</v>
      </c>
      <c r="E131" s="124" t="s">
        <v>1182</v>
      </c>
      <c r="F131" s="340"/>
      <c r="G131" s="335"/>
      <c r="H131" s="335"/>
      <c r="I131" s="344"/>
      <c r="J131" s="125">
        <f>BK131</f>
        <v>0</v>
      </c>
      <c r="L131" s="113"/>
      <c r="M131" s="119"/>
      <c r="N131" s="120"/>
      <c r="O131" s="120"/>
      <c r="P131" s="121">
        <f>SUM(P132:P141)</f>
        <v>0</v>
      </c>
      <c r="Q131" s="120"/>
      <c r="R131" s="121">
        <f>SUM(R132:R141)</f>
        <v>0</v>
      </c>
      <c r="S131" s="120"/>
      <c r="T131" s="122">
        <f>SUM(T132:T141)</f>
        <v>0</v>
      </c>
      <c r="AR131" s="115" t="s">
        <v>348</v>
      </c>
      <c r="AT131" s="329" t="s">
        <v>337</v>
      </c>
      <c r="AU131" s="329" t="s">
        <v>346</v>
      </c>
      <c r="AY131" s="115" t="s">
        <v>396</v>
      </c>
      <c r="BK131" s="330">
        <f>SUM(BK132:BK141)</f>
        <v>0</v>
      </c>
    </row>
    <row r="132" spans="2:65" s="253" customFormat="1" ht="31.5" customHeight="1">
      <c r="B132" s="15"/>
      <c r="C132" s="126" t="s">
        <v>519</v>
      </c>
      <c r="D132" s="126" t="s">
        <v>399</v>
      </c>
      <c r="E132" s="127" t="s">
        <v>1183</v>
      </c>
      <c r="F132" s="337" t="s">
        <v>1184</v>
      </c>
      <c r="G132" s="338" t="s">
        <v>401</v>
      </c>
      <c r="H132" s="339">
        <v>1</v>
      </c>
      <c r="I132" s="343"/>
      <c r="J132" s="132">
        <f t="shared" ref="J132:J141" si="40">ROUND(I132*H132,2)</f>
        <v>0</v>
      </c>
      <c r="K132" s="128" t="s">
        <v>289</v>
      </c>
      <c r="L132" s="332"/>
      <c r="M132" s="333" t="s">
        <v>289</v>
      </c>
      <c r="N132" s="133" t="s">
        <v>309</v>
      </c>
      <c r="O132" s="255"/>
      <c r="P132" s="134">
        <f t="shared" ref="P132:P141" si="41">O132*H132</f>
        <v>0</v>
      </c>
      <c r="Q132" s="134">
        <v>0</v>
      </c>
      <c r="R132" s="134">
        <f t="shared" ref="R132:R141" si="42">Q132*H132</f>
        <v>0</v>
      </c>
      <c r="S132" s="134">
        <v>0</v>
      </c>
      <c r="T132" s="135">
        <f t="shared" ref="T132:T141" si="43">S132*H132</f>
        <v>0</v>
      </c>
      <c r="AR132" s="306" t="s">
        <v>486</v>
      </c>
      <c r="AT132" s="306" t="s">
        <v>399</v>
      </c>
      <c r="AU132" s="306" t="s">
        <v>348</v>
      </c>
      <c r="AY132" s="306" t="s">
        <v>396</v>
      </c>
      <c r="BE132" s="334">
        <f t="shared" ref="BE132:BE141" si="44">IF(N132="základní",J132,0)</f>
        <v>0</v>
      </c>
      <c r="BF132" s="334">
        <f t="shared" ref="BF132:BF141" si="45">IF(N132="snížená",J132,0)</f>
        <v>0</v>
      </c>
      <c r="BG132" s="334">
        <f t="shared" ref="BG132:BG141" si="46">IF(N132="zákl. přenesená",J132,0)</f>
        <v>0</v>
      </c>
      <c r="BH132" s="334">
        <f t="shared" ref="BH132:BH141" si="47">IF(N132="sníž. přenesená",J132,0)</f>
        <v>0</v>
      </c>
      <c r="BI132" s="334">
        <f t="shared" ref="BI132:BI141" si="48">IF(N132="nulová",J132,0)</f>
        <v>0</v>
      </c>
      <c r="BJ132" s="306" t="s">
        <v>346</v>
      </c>
      <c r="BK132" s="334">
        <f t="shared" ref="BK132:BK141" si="49">ROUND(I132*H132,2)</f>
        <v>0</v>
      </c>
      <c r="BL132" s="306" t="s">
        <v>435</v>
      </c>
      <c r="BM132" s="306" t="s">
        <v>1185</v>
      </c>
    </row>
    <row r="133" spans="2:65" s="253" customFormat="1" ht="31.5" customHeight="1">
      <c r="B133" s="15"/>
      <c r="C133" s="126" t="s">
        <v>521</v>
      </c>
      <c r="D133" s="126" t="s">
        <v>399</v>
      </c>
      <c r="E133" s="127" t="s">
        <v>1186</v>
      </c>
      <c r="F133" s="337" t="s">
        <v>1187</v>
      </c>
      <c r="G133" s="338" t="s">
        <v>401</v>
      </c>
      <c r="H133" s="339">
        <v>1</v>
      </c>
      <c r="I133" s="343"/>
      <c r="J133" s="132">
        <f t="shared" si="40"/>
        <v>0</v>
      </c>
      <c r="K133" s="128" t="s">
        <v>289</v>
      </c>
      <c r="L133" s="332"/>
      <c r="M133" s="333" t="s">
        <v>289</v>
      </c>
      <c r="N133" s="133" t="s">
        <v>309</v>
      </c>
      <c r="O133" s="255"/>
      <c r="P133" s="134">
        <f t="shared" si="41"/>
        <v>0</v>
      </c>
      <c r="Q133" s="134">
        <v>0</v>
      </c>
      <c r="R133" s="134">
        <f t="shared" si="42"/>
        <v>0</v>
      </c>
      <c r="S133" s="134">
        <v>0</v>
      </c>
      <c r="T133" s="135">
        <f t="shared" si="43"/>
        <v>0</v>
      </c>
      <c r="AR133" s="306" t="s">
        <v>486</v>
      </c>
      <c r="AT133" s="306" t="s">
        <v>399</v>
      </c>
      <c r="AU133" s="306" t="s">
        <v>348</v>
      </c>
      <c r="AY133" s="306" t="s">
        <v>396</v>
      </c>
      <c r="BE133" s="334">
        <f t="shared" si="44"/>
        <v>0</v>
      </c>
      <c r="BF133" s="334">
        <f t="shared" si="45"/>
        <v>0</v>
      </c>
      <c r="BG133" s="334">
        <f t="shared" si="46"/>
        <v>0</v>
      </c>
      <c r="BH133" s="334">
        <f t="shared" si="47"/>
        <v>0</v>
      </c>
      <c r="BI133" s="334">
        <f t="shared" si="48"/>
        <v>0</v>
      </c>
      <c r="BJ133" s="306" t="s">
        <v>346</v>
      </c>
      <c r="BK133" s="334">
        <f t="shared" si="49"/>
        <v>0</v>
      </c>
      <c r="BL133" s="306" t="s">
        <v>435</v>
      </c>
      <c r="BM133" s="306" t="s">
        <v>1188</v>
      </c>
    </row>
    <row r="134" spans="2:65" s="253" customFormat="1" ht="31.5" customHeight="1">
      <c r="B134" s="15"/>
      <c r="C134" s="126" t="s">
        <v>523</v>
      </c>
      <c r="D134" s="126" t="s">
        <v>399</v>
      </c>
      <c r="E134" s="127" t="s">
        <v>1189</v>
      </c>
      <c r="F134" s="337" t="s">
        <v>1190</v>
      </c>
      <c r="G134" s="338" t="s">
        <v>401</v>
      </c>
      <c r="H134" s="339">
        <v>1</v>
      </c>
      <c r="I134" s="343"/>
      <c r="J134" s="132">
        <f t="shared" si="40"/>
        <v>0</v>
      </c>
      <c r="K134" s="128" t="s">
        <v>289</v>
      </c>
      <c r="L134" s="332"/>
      <c r="M134" s="333" t="s">
        <v>289</v>
      </c>
      <c r="N134" s="133" t="s">
        <v>309</v>
      </c>
      <c r="O134" s="255"/>
      <c r="P134" s="134">
        <f t="shared" si="41"/>
        <v>0</v>
      </c>
      <c r="Q134" s="134">
        <v>0</v>
      </c>
      <c r="R134" s="134">
        <f t="shared" si="42"/>
        <v>0</v>
      </c>
      <c r="S134" s="134">
        <v>0</v>
      </c>
      <c r="T134" s="135">
        <f t="shared" si="43"/>
        <v>0</v>
      </c>
      <c r="AR134" s="306" t="s">
        <v>486</v>
      </c>
      <c r="AT134" s="306" t="s">
        <v>399</v>
      </c>
      <c r="AU134" s="306" t="s">
        <v>348</v>
      </c>
      <c r="AY134" s="306" t="s">
        <v>396</v>
      </c>
      <c r="BE134" s="334">
        <f t="shared" si="44"/>
        <v>0</v>
      </c>
      <c r="BF134" s="334">
        <f t="shared" si="45"/>
        <v>0</v>
      </c>
      <c r="BG134" s="334">
        <f t="shared" si="46"/>
        <v>0</v>
      </c>
      <c r="BH134" s="334">
        <f t="shared" si="47"/>
        <v>0</v>
      </c>
      <c r="BI134" s="334">
        <f t="shared" si="48"/>
        <v>0</v>
      </c>
      <c r="BJ134" s="306" t="s">
        <v>346</v>
      </c>
      <c r="BK134" s="334">
        <f t="shared" si="49"/>
        <v>0</v>
      </c>
      <c r="BL134" s="306" t="s">
        <v>435</v>
      </c>
      <c r="BM134" s="306" t="s">
        <v>1191</v>
      </c>
    </row>
    <row r="135" spans="2:65" s="253" customFormat="1" ht="31.5" customHeight="1">
      <c r="B135" s="15"/>
      <c r="C135" s="126" t="s">
        <v>526</v>
      </c>
      <c r="D135" s="126" t="s">
        <v>399</v>
      </c>
      <c r="E135" s="127" t="s">
        <v>1192</v>
      </c>
      <c r="F135" s="337" t="s">
        <v>1193</v>
      </c>
      <c r="G135" s="338" t="s">
        <v>401</v>
      </c>
      <c r="H135" s="339">
        <v>1</v>
      </c>
      <c r="I135" s="343"/>
      <c r="J135" s="132">
        <f t="shared" si="40"/>
        <v>0</v>
      </c>
      <c r="K135" s="128" t="s">
        <v>289</v>
      </c>
      <c r="L135" s="332"/>
      <c r="M135" s="333" t="s">
        <v>289</v>
      </c>
      <c r="N135" s="133" t="s">
        <v>309</v>
      </c>
      <c r="O135" s="255"/>
      <c r="P135" s="134">
        <f t="shared" si="41"/>
        <v>0</v>
      </c>
      <c r="Q135" s="134">
        <v>0</v>
      </c>
      <c r="R135" s="134">
        <f t="shared" si="42"/>
        <v>0</v>
      </c>
      <c r="S135" s="134">
        <v>0</v>
      </c>
      <c r="T135" s="135">
        <f t="shared" si="43"/>
        <v>0</v>
      </c>
      <c r="AR135" s="306" t="s">
        <v>486</v>
      </c>
      <c r="AT135" s="306" t="s">
        <v>399</v>
      </c>
      <c r="AU135" s="306" t="s">
        <v>348</v>
      </c>
      <c r="AY135" s="306" t="s">
        <v>396</v>
      </c>
      <c r="BE135" s="334">
        <f t="shared" si="44"/>
        <v>0</v>
      </c>
      <c r="BF135" s="334">
        <f t="shared" si="45"/>
        <v>0</v>
      </c>
      <c r="BG135" s="334">
        <f t="shared" si="46"/>
        <v>0</v>
      </c>
      <c r="BH135" s="334">
        <f t="shared" si="47"/>
        <v>0</v>
      </c>
      <c r="BI135" s="334">
        <f t="shared" si="48"/>
        <v>0</v>
      </c>
      <c r="BJ135" s="306" t="s">
        <v>346</v>
      </c>
      <c r="BK135" s="334">
        <f t="shared" si="49"/>
        <v>0</v>
      </c>
      <c r="BL135" s="306" t="s">
        <v>435</v>
      </c>
      <c r="BM135" s="306" t="s">
        <v>1194</v>
      </c>
    </row>
    <row r="136" spans="2:65" s="253" customFormat="1" ht="31.5" customHeight="1">
      <c r="B136" s="15"/>
      <c r="C136" s="126" t="s">
        <v>528</v>
      </c>
      <c r="D136" s="126" t="s">
        <v>399</v>
      </c>
      <c r="E136" s="127" t="s">
        <v>1195</v>
      </c>
      <c r="F136" s="337" t="s">
        <v>1196</v>
      </c>
      <c r="G136" s="338" t="s">
        <v>401</v>
      </c>
      <c r="H136" s="339">
        <v>1</v>
      </c>
      <c r="I136" s="343"/>
      <c r="J136" s="132">
        <f t="shared" si="40"/>
        <v>0</v>
      </c>
      <c r="K136" s="128" t="s">
        <v>289</v>
      </c>
      <c r="L136" s="332"/>
      <c r="M136" s="333" t="s">
        <v>289</v>
      </c>
      <c r="N136" s="133" t="s">
        <v>309</v>
      </c>
      <c r="O136" s="255"/>
      <c r="P136" s="134">
        <f t="shared" si="41"/>
        <v>0</v>
      </c>
      <c r="Q136" s="134">
        <v>0</v>
      </c>
      <c r="R136" s="134">
        <f t="shared" si="42"/>
        <v>0</v>
      </c>
      <c r="S136" s="134">
        <v>0</v>
      </c>
      <c r="T136" s="135">
        <f t="shared" si="43"/>
        <v>0</v>
      </c>
      <c r="AR136" s="306" t="s">
        <v>486</v>
      </c>
      <c r="AT136" s="306" t="s">
        <v>399</v>
      </c>
      <c r="AU136" s="306" t="s">
        <v>348</v>
      </c>
      <c r="AY136" s="306" t="s">
        <v>396</v>
      </c>
      <c r="BE136" s="334">
        <f t="shared" si="44"/>
        <v>0</v>
      </c>
      <c r="BF136" s="334">
        <f t="shared" si="45"/>
        <v>0</v>
      </c>
      <c r="BG136" s="334">
        <f t="shared" si="46"/>
        <v>0</v>
      </c>
      <c r="BH136" s="334">
        <f t="shared" si="47"/>
        <v>0</v>
      </c>
      <c r="BI136" s="334">
        <f t="shared" si="48"/>
        <v>0</v>
      </c>
      <c r="BJ136" s="306" t="s">
        <v>346</v>
      </c>
      <c r="BK136" s="334">
        <f t="shared" si="49"/>
        <v>0</v>
      </c>
      <c r="BL136" s="306" t="s">
        <v>435</v>
      </c>
      <c r="BM136" s="306" t="s">
        <v>1197</v>
      </c>
    </row>
    <row r="137" spans="2:65" s="253" customFormat="1" ht="31.5" customHeight="1">
      <c r="B137" s="15"/>
      <c r="C137" s="126" t="s">
        <v>532</v>
      </c>
      <c r="D137" s="126" t="s">
        <v>399</v>
      </c>
      <c r="E137" s="127" t="s">
        <v>1198</v>
      </c>
      <c r="F137" s="337" t="s">
        <v>1199</v>
      </c>
      <c r="G137" s="338" t="s">
        <v>401</v>
      </c>
      <c r="H137" s="339">
        <v>1</v>
      </c>
      <c r="I137" s="343"/>
      <c r="J137" s="132">
        <f t="shared" si="40"/>
        <v>0</v>
      </c>
      <c r="K137" s="128" t="s">
        <v>289</v>
      </c>
      <c r="L137" s="332"/>
      <c r="M137" s="333" t="s">
        <v>289</v>
      </c>
      <c r="N137" s="133" t="s">
        <v>309</v>
      </c>
      <c r="O137" s="255"/>
      <c r="P137" s="134">
        <f t="shared" si="41"/>
        <v>0</v>
      </c>
      <c r="Q137" s="134">
        <v>0</v>
      </c>
      <c r="R137" s="134">
        <f t="shared" si="42"/>
        <v>0</v>
      </c>
      <c r="S137" s="134">
        <v>0</v>
      </c>
      <c r="T137" s="135">
        <f t="shared" si="43"/>
        <v>0</v>
      </c>
      <c r="AR137" s="306" t="s">
        <v>486</v>
      </c>
      <c r="AT137" s="306" t="s">
        <v>399</v>
      </c>
      <c r="AU137" s="306" t="s">
        <v>348</v>
      </c>
      <c r="AY137" s="306" t="s">
        <v>396</v>
      </c>
      <c r="BE137" s="334">
        <f t="shared" si="44"/>
        <v>0</v>
      </c>
      <c r="BF137" s="334">
        <f t="shared" si="45"/>
        <v>0</v>
      </c>
      <c r="BG137" s="334">
        <f t="shared" si="46"/>
        <v>0</v>
      </c>
      <c r="BH137" s="334">
        <f t="shared" si="47"/>
        <v>0</v>
      </c>
      <c r="BI137" s="334">
        <f t="shared" si="48"/>
        <v>0</v>
      </c>
      <c r="BJ137" s="306" t="s">
        <v>346</v>
      </c>
      <c r="BK137" s="334">
        <f t="shared" si="49"/>
        <v>0</v>
      </c>
      <c r="BL137" s="306" t="s">
        <v>435</v>
      </c>
      <c r="BM137" s="306" t="s">
        <v>1200</v>
      </c>
    </row>
    <row r="138" spans="2:65" s="253" customFormat="1" ht="22.5" customHeight="1">
      <c r="B138" s="15"/>
      <c r="C138" s="126" t="s">
        <v>534</v>
      </c>
      <c r="D138" s="126" t="s">
        <v>399</v>
      </c>
      <c r="E138" s="127" t="s">
        <v>1201</v>
      </c>
      <c r="F138" s="337" t="s">
        <v>1202</v>
      </c>
      <c r="G138" s="338" t="s">
        <v>401</v>
      </c>
      <c r="H138" s="339">
        <v>1</v>
      </c>
      <c r="I138" s="343"/>
      <c r="J138" s="132">
        <f t="shared" si="40"/>
        <v>0</v>
      </c>
      <c r="K138" s="128" t="s">
        <v>289</v>
      </c>
      <c r="L138" s="332"/>
      <c r="M138" s="333" t="s">
        <v>289</v>
      </c>
      <c r="N138" s="133" t="s">
        <v>309</v>
      </c>
      <c r="O138" s="255"/>
      <c r="P138" s="134">
        <f t="shared" si="41"/>
        <v>0</v>
      </c>
      <c r="Q138" s="134">
        <v>0</v>
      </c>
      <c r="R138" s="134">
        <f t="shared" si="42"/>
        <v>0</v>
      </c>
      <c r="S138" s="134">
        <v>0</v>
      </c>
      <c r="T138" s="135">
        <f t="shared" si="43"/>
        <v>0</v>
      </c>
      <c r="AR138" s="306" t="s">
        <v>486</v>
      </c>
      <c r="AT138" s="306" t="s">
        <v>399</v>
      </c>
      <c r="AU138" s="306" t="s">
        <v>348</v>
      </c>
      <c r="AY138" s="306" t="s">
        <v>396</v>
      </c>
      <c r="BE138" s="334">
        <f t="shared" si="44"/>
        <v>0</v>
      </c>
      <c r="BF138" s="334">
        <f t="shared" si="45"/>
        <v>0</v>
      </c>
      <c r="BG138" s="334">
        <f t="shared" si="46"/>
        <v>0</v>
      </c>
      <c r="BH138" s="334">
        <f t="shared" si="47"/>
        <v>0</v>
      </c>
      <c r="BI138" s="334">
        <f t="shared" si="48"/>
        <v>0</v>
      </c>
      <c r="BJ138" s="306" t="s">
        <v>346</v>
      </c>
      <c r="BK138" s="334">
        <f t="shared" si="49"/>
        <v>0</v>
      </c>
      <c r="BL138" s="306" t="s">
        <v>435</v>
      </c>
      <c r="BM138" s="306" t="s">
        <v>1203</v>
      </c>
    </row>
    <row r="139" spans="2:65" s="253" customFormat="1" ht="22.5" customHeight="1">
      <c r="B139" s="15"/>
      <c r="C139" s="126" t="s">
        <v>536</v>
      </c>
      <c r="D139" s="126" t="s">
        <v>399</v>
      </c>
      <c r="E139" s="127" t="s">
        <v>1204</v>
      </c>
      <c r="F139" s="337" t="s">
        <v>1205</v>
      </c>
      <c r="G139" s="338" t="s">
        <v>401</v>
      </c>
      <c r="H139" s="339">
        <v>1</v>
      </c>
      <c r="I139" s="343"/>
      <c r="J139" s="132">
        <f t="shared" si="40"/>
        <v>0</v>
      </c>
      <c r="K139" s="128" t="s">
        <v>289</v>
      </c>
      <c r="L139" s="332"/>
      <c r="M139" s="333" t="s">
        <v>289</v>
      </c>
      <c r="N139" s="133" t="s">
        <v>309</v>
      </c>
      <c r="O139" s="255"/>
      <c r="P139" s="134">
        <f t="shared" si="41"/>
        <v>0</v>
      </c>
      <c r="Q139" s="134">
        <v>0</v>
      </c>
      <c r="R139" s="134">
        <f t="shared" si="42"/>
        <v>0</v>
      </c>
      <c r="S139" s="134">
        <v>0</v>
      </c>
      <c r="T139" s="135">
        <f t="shared" si="43"/>
        <v>0</v>
      </c>
      <c r="AR139" s="306" t="s">
        <v>486</v>
      </c>
      <c r="AT139" s="306" t="s">
        <v>399</v>
      </c>
      <c r="AU139" s="306" t="s">
        <v>348</v>
      </c>
      <c r="AY139" s="306" t="s">
        <v>396</v>
      </c>
      <c r="BE139" s="334">
        <f t="shared" si="44"/>
        <v>0</v>
      </c>
      <c r="BF139" s="334">
        <f t="shared" si="45"/>
        <v>0</v>
      </c>
      <c r="BG139" s="334">
        <f t="shared" si="46"/>
        <v>0</v>
      </c>
      <c r="BH139" s="334">
        <f t="shared" si="47"/>
        <v>0</v>
      </c>
      <c r="BI139" s="334">
        <f t="shared" si="48"/>
        <v>0</v>
      </c>
      <c r="BJ139" s="306" t="s">
        <v>346</v>
      </c>
      <c r="BK139" s="334">
        <f t="shared" si="49"/>
        <v>0</v>
      </c>
      <c r="BL139" s="306" t="s">
        <v>435</v>
      </c>
      <c r="BM139" s="306" t="s">
        <v>1206</v>
      </c>
    </row>
    <row r="140" spans="2:65" s="253" customFormat="1" ht="22.5" customHeight="1">
      <c r="B140" s="15"/>
      <c r="C140" s="126" t="s">
        <v>538</v>
      </c>
      <c r="D140" s="126" t="s">
        <v>399</v>
      </c>
      <c r="E140" s="127" t="s">
        <v>1207</v>
      </c>
      <c r="F140" s="337" t="s">
        <v>1208</v>
      </c>
      <c r="G140" s="338" t="s">
        <v>401</v>
      </c>
      <c r="H140" s="339">
        <v>1</v>
      </c>
      <c r="I140" s="343"/>
      <c r="J140" s="132">
        <f t="shared" si="40"/>
        <v>0</v>
      </c>
      <c r="K140" s="128" t="s">
        <v>289</v>
      </c>
      <c r="L140" s="332"/>
      <c r="M140" s="333" t="s">
        <v>289</v>
      </c>
      <c r="N140" s="133" t="s">
        <v>309</v>
      </c>
      <c r="O140" s="255"/>
      <c r="P140" s="134">
        <f t="shared" si="41"/>
        <v>0</v>
      </c>
      <c r="Q140" s="134">
        <v>0</v>
      </c>
      <c r="R140" s="134">
        <f t="shared" si="42"/>
        <v>0</v>
      </c>
      <c r="S140" s="134">
        <v>0</v>
      </c>
      <c r="T140" s="135">
        <f t="shared" si="43"/>
        <v>0</v>
      </c>
      <c r="AR140" s="306" t="s">
        <v>486</v>
      </c>
      <c r="AT140" s="306" t="s">
        <v>399</v>
      </c>
      <c r="AU140" s="306" t="s">
        <v>348</v>
      </c>
      <c r="AY140" s="306" t="s">
        <v>396</v>
      </c>
      <c r="BE140" s="334">
        <f t="shared" si="44"/>
        <v>0</v>
      </c>
      <c r="BF140" s="334">
        <f t="shared" si="45"/>
        <v>0</v>
      </c>
      <c r="BG140" s="334">
        <f t="shared" si="46"/>
        <v>0</v>
      </c>
      <c r="BH140" s="334">
        <f t="shared" si="47"/>
        <v>0</v>
      </c>
      <c r="BI140" s="334">
        <f t="shared" si="48"/>
        <v>0</v>
      </c>
      <c r="BJ140" s="306" t="s">
        <v>346</v>
      </c>
      <c r="BK140" s="334">
        <f t="shared" si="49"/>
        <v>0</v>
      </c>
      <c r="BL140" s="306" t="s">
        <v>435</v>
      </c>
      <c r="BM140" s="306" t="s">
        <v>1209</v>
      </c>
    </row>
    <row r="141" spans="2:65" s="253" customFormat="1" ht="22.5" customHeight="1">
      <c r="B141" s="15"/>
      <c r="C141" s="126" t="s">
        <v>540</v>
      </c>
      <c r="D141" s="126" t="s">
        <v>399</v>
      </c>
      <c r="E141" s="127" t="s">
        <v>1210</v>
      </c>
      <c r="F141" s="337" t="s">
        <v>1211</v>
      </c>
      <c r="G141" s="338" t="s">
        <v>401</v>
      </c>
      <c r="H141" s="339">
        <v>1</v>
      </c>
      <c r="I141" s="343"/>
      <c r="J141" s="132">
        <f t="shared" si="40"/>
        <v>0</v>
      </c>
      <c r="K141" s="128" t="s">
        <v>289</v>
      </c>
      <c r="L141" s="332"/>
      <c r="M141" s="333" t="s">
        <v>289</v>
      </c>
      <c r="N141" s="133" t="s">
        <v>309</v>
      </c>
      <c r="O141" s="255"/>
      <c r="P141" s="134">
        <f t="shared" si="41"/>
        <v>0</v>
      </c>
      <c r="Q141" s="134">
        <v>0</v>
      </c>
      <c r="R141" s="134">
        <f t="shared" si="42"/>
        <v>0</v>
      </c>
      <c r="S141" s="134">
        <v>0</v>
      </c>
      <c r="T141" s="135">
        <f t="shared" si="43"/>
        <v>0</v>
      </c>
      <c r="AR141" s="306" t="s">
        <v>486</v>
      </c>
      <c r="AT141" s="306" t="s">
        <v>399</v>
      </c>
      <c r="AU141" s="306" t="s">
        <v>348</v>
      </c>
      <c r="AY141" s="306" t="s">
        <v>396</v>
      </c>
      <c r="BE141" s="334">
        <f t="shared" si="44"/>
        <v>0</v>
      </c>
      <c r="BF141" s="334">
        <f t="shared" si="45"/>
        <v>0</v>
      </c>
      <c r="BG141" s="334">
        <f t="shared" si="46"/>
        <v>0</v>
      </c>
      <c r="BH141" s="334">
        <f t="shared" si="47"/>
        <v>0</v>
      </c>
      <c r="BI141" s="334">
        <f t="shared" si="48"/>
        <v>0</v>
      </c>
      <c r="BJ141" s="306" t="s">
        <v>346</v>
      </c>
      <c r="BK141" s="334">
        <f t="shared" si="49"/>
        <v>0</v>
      </c>
      <c r="BL141" s="306" t="s">
        <v>435</v>
      </c>
      <c r="BM141" s="306" t="s">
        <v>1212</v>
      </c>
    </row>
    <row r="142" spans="2:65" s="114" customFormat="1" ht="37.35" customHeight="1">
      <c r="B142" s="113"/>
      <c r="D142" s="123" t="s">
        <v>337</v>
      </c>
      <c r="E142" s="140" t="s">
        <v>1213</v>
      </c>
      <c r="F142" s="341"/>
      <c r="G142" s="342"/>
      <c r="H142" s="342"/>
      <c r="I142" s="345"/>
      <c r="J142" s="141">
        <f>BK142</f>
        <v>0</v>
      </c>
      <c r="L142" s="113"/>
      <c r="M142" s="119"/>
      <c r="N142" s="120"/>
      <c r="O142" s="120"/>
      <c r="P142" s="121">
        <f>SUM(P143:P154)</f>
        <v>0</v>
      </c>
      <c r="Q142" s="120"/>
      <c r="R142" s="121">
        <f>SUM(R143:R154)</f>
        <v>0</v>
      </c>
      <c r="S142" s="120"/>
      <c r="T142" s="122">
        <f>SUM(T143:T154)</f>
        <v>0</v>
      </c>
      <c r="AR142" s="115" t="s">
        <v>403</v>
      </c>
      <c r="AT142" s="329" t="s">
        <v>337</v>
      </c>
      <c r="AU142" s="329" t="s">
        <v>338</v>
      </c>
      <c r="AY142" s="115" t="s">
        <v>396</v>
      </c>
      <c r="BK142" s="330">
        <f>SUM(BK143:BK154)</f>
        <v>0</v>
      </c>
    </row>
    <row r="143" spans="2:65" s="253" customFormat="1" ht="22.5" customHeight="1">
      <c r="B143" s="15"/>
      <c r="C143" s="126" t="s">
        <v>542</v>
      </c>
      <c r="D143" s="126" t="s">
        <v>399</v>
      </c>
      <c r="E143" s="127" t="s">
        <v>1214</v>
      </c>
      <c r="F143" s="337" t="s">
        <v>1215</v>
      </c>
      <c r="G143" s="338" t="s">
        <v>401</v>
      </c>
      <c r="H143" s="339">
        <v>1</v>
      </c>
      <c r="I143" s="343"/>
      <c r="J143" s="132">
        <f t="shared" ref="J143:J154" si="50">ROUND(I143*H143,2)</f>
        <v>0</v>
      </c>
      <c r="K143" s="128" t="s">
        <v>289</v>
      </c>
      <c r="L143" s="332"/>
      <c r="M143" s="333" t="s">
        <v>289</v>
      </c>
      <c r="N143" s="133" t="s">
        <v>309</v>
      </c>
      <c r="O143" s="255"/>
      <c r="P143" s="134">
        <f t="shared" ref="P143:P154" si="51">O143*H143</f>
        <v>0</v>
      </c>
      <c r="Q143" s="134">
        <v>0</v>
      </c>
      <c r="R143" s="134">
        <f t="shared" ref="R143:R154" si="52">Q143*H143</f>
        <v>0</v>
      </c>
      <c r="S143" s="134">
        <v>0</v>
      </c>
      <c r="T143" s="135">
        <f t="shared" ref="T143:T154" si="53">S143*H143</f>
        <v>0</v>
      </c>
      <c r="AR143" s="306" t="s">
        <v>402</v>
      </c>
      <c r="AT143" s="306" t="s">
        <v>399</v>
      </c>
      <c r="AU143" s="306" t="s">
        <v>346</v>
      </c>
      <c r="AY143" s="306" t="s">
        <v>396</v>
      </c>
      <c r="BE143" s="334">
        <f t="shared" ref="BE143:BE154" si="54">IF(N143="základní",J143,0)</f>
        <v>0</v>
      </c>
      <c r="BF143" s="334">
        <f t="shared" ref="BF143:BF154" si="55">IF(N143="snížená",J143,0)</f>
        <v>0</v>
      </c>
      <c r="BG143" s="334">
        <f t="shared" ref="BG143:BG154" si="56">IF(N143="zákl. přenesená",J143,0)</f>
        <v>0</v>
      </c>
      <c r="BH143" s="334">
        <f t="shared" ref="BH143:BH154" si="57">IF(N143="sníž. přenesená",J143,0)</f>
        <v>0</v>
      </c>
      <c r="BI143" s="334">
        <f t="shared" ref="BI143:BI154" si="58">IF(N143="nulová",J143,0)</f>
        <v>0</v>
      </c>
      <c r="BJ143" s="306" t="s">
        <v>346</v>
      </c>
      <c r="BK143" s="334">
        <f t="shared" ref="BK143:BK154" si="59">ROUND(I143*H143,2)</f>
        <v>0</v>
      </c>
      <c r="BL143" s="306" t="s">
        <v>403</v>
      </c>
      <c r="BM143" s="306" t="s">
        <v>1216</v>
      </c>
    </row>
    <row r="144" spans="2:65" s="253" customFormat="1" ht="22.5" customHeight="1">
      <c r="B144" s="15"/>
      <c r="C144" s="126" t="s">
        <v>545</v>
      </c>
      <c r="D144" s="126" t="s">
        <v>399</v>
      </c>
      <c r="E144" s="127" t="s">
        <v>1217</v>
      </c>
      <c r="F144" s="337" t="s">
        <v>1218</v>
      </c>
      <c r="G144" s="338" t="s">
        <v>401</v>
      </c>
      <c r="H144" s="339">
        <v>1</v>
      </c>
      <c r="I144" s="343"/>
      <c r="J144" s="132">
        <f t="shared" si="50"/>
        <v>0</v>
      </c>
      <c r="K144" s="128" t="s">
        <v>289</v>
      </c>
      <c r="L144" s="332"/>
      <c r="M144" s="333" t="s">
        <v>289</v>
      </c>
      <c r="N144" s="133" t="s">
        <v>309</v>
      </c>
      <c r="O144" s="255"/>
      <c r="P144" s="134">
        <f t="shared" si="51"/>
        <v>0</v>
      </c>
      <c r="Q144" s="134">
        <v>0</v>
      </c>
      <c r="R144" s="134">
        <f t="shared" si="52"/>
        <v>0</v>
      </c>
      <c r="S144" s="134">
        <v>0</v>
      </c>
      <c r="T144" s="135">
        <f t="shared" si="53"/>
        <v>0</v>
      </c>
      <c r="AR144" s="306" t="s">
        <v>402</v>
      </c>
      <c r="AT144" s="306" t="s">
        <v>399</v>
      </c>
      <c r="AU144" s="306" t="s">
        <v>346</v>
      </c>
      <c r="AY144" s="306" t="s">
        <v>396</v>
      </c>
      <c r="BE144" s="334">
        <f t="shared" si="54"/>
        <v>0</v>
      </c>
      <c r="BF144" s="334">
        <f t="shared" si="55"/>
        <v>0</v>
      </c>
      <c r="BG144" s="334">
        <f t="shared" si="56"/>
        <v>0</v>
      </c>
      <c r="BH144" s="334">
        <f t="shared" si="57"/>
        <v>0</v>
      </c>
      <c r="BI144" s="334">
        <f t="shared" si="58"/>
        <v>0</v>
      </c>
      <c r="BJ144" s="306" t="s">
        <v>346</v>
      </c>
      <c r="BK144" s="334">
        <f t="shared" si="59"/>
        <v>0</v>
      </c>
      <c r="BL144" s="306" t="s">
        <v>403</v>
      </c>
      <c r="BM144" s="306" t="s">
        <v>1219</v>
      </c>
    </row>
    <row r="145" spans="2:65" s="253" customFormat="1" ht="31.5" customHeight="1">
      <c r="B145" s="15"/>
      <c r="C145" s="126" t="s">
        <v>549</v>
      </c>
      <c r="D145" s="126" t="s">
        <v>399</v>
      </c>
      <c r="E145" s="127" t="s">
        <v>1220</v>
      </c>
      <c r="F145" s="337" t="s">
        <v>1221</v>
      </c>
      <c r="G145" s="338" t="s">
        <v>401</v>
      </c>
      <c r="H145" s="339">
        <v>1</v>
      </c>
      <c r="I145" s="343"/>
      <c r="J145" s="132">
        <f t="shared" si="50"/>
        <v>0</v>
      </c>
      <c r="K145" s="128" t="s">
        <v>289</v>
      </c>
      <c r="L145" s="332"/>
      <c r="M145" s="333" t="s">
        <v>289</v>
      </c>
      <c r="N145" s="133" t="s">
        <v>309</v>
      </c>
      <c r="O145" s="255"/>
      <c r="P145" s="134">
        <f t="shared" si="51"/>
        <v>0</v>
      </c>
      <c r="Q145" s="134">
        <v>0</v>
      </c>
      <c r="R145" s="134">
        <f t="shared" si="52"/>
        <v>0</v>
      </c>
      <c r="S145" s="134">
        <v>0</v>
      </c>
      <c r="T145" s="135">
        <f t="shared" si="53"/>
        <v>0</v>
      </c>
      <c r="AR145" s="306" t="s">
        <v>402</v>
      </c>
      <c r="AT145" s="306" t="s">
        <v>399</v>
      </c>
      <c r="AU145" s="306" t="s">
        <v>346</v>
      </c>
      <c r="AY145" s="306" t="s">
        <v>396</v>
      </c>
      <c r="BE145" s="334">
        <f t="shared" si="54"/>
        <v>0</v>
      </c>
      <c r="BF145" s="334">
        <f t="shared" si="55"/>
        <v>0</v>
      </c>
      <c r="BG145" s="334">
        <f t="shared" si="56"/>
        <v>0</v>
      </c>
      <c r="BH145" s="334">
        <f t="shared" si="57"/>
        <v>0</v>
      </c>
      <c r="BI145" s="334">
        <f t="shared" si="58"/>
        <v>0</v>
      </c>
      <c r="BJ145" s="306" t="s">
        <v>346</v>
      </c>
      <c r="BK145" s="334">
        <f t="shared" si="59"/>
        <v>0</v>
      </c>
      <c r="BL145" s="306" t="s">
        <v>403</v>
      </c>
      <c r="BM145" s="306" t="s">
        <v>1222</v>
      </c>
    </row>
    <row r="146" spans="2:65" s="253" customFormat="1" ht="22.5" customHeight="1">
      <c r="B146" s="15"/>
      <c r="C146" s="126" t="s">
        <v>552</v>
      </c>
      <c r="D146" s="126" t="s">
        <v>399</v>
      </c>
      <c r="E146" s="127" t="s">
        <v>1223</v>
      </c>
      <c r="F146" s="337" t="s">
        <v>1224</v>
      </c>
      <c r="G146" s="338" t="s">
        <v>401</v>
      </c>
      <c r="H146" s="339">
        <v>1</v>
      </c>
      <c r="I146" s="343"/>
      <c r="J146" s="132">
        <f t="shared" si="50"/>
        <v>0</v>
      </c>
      <c r="K146" s="128" t="s">
        <v>289</v>
      </c>
      <c r="L146" s="332"/>
      <c r="M146" s="333" t="s">
        <v>289</v>
      </c>
      <c r="N146" s="133" t="s">
        <v>309</v>
      </c>
      <c r="O146" s="255"/>
      <c r="P146" s="134">
        <f t="shared" si="51"/>
        <v>0</v>
      </c>
      <c r="Q146" s="134">
        <v>0</v>
      </c>
      <c r="R146" s="134">
        <f t="shared" si="52"/>
        <v>0</v>
      </c>
      <c r="S146" s="134">
        <v>0</v>
      </c>
      <c r="T146" s="135">
        <f t="shared" si="53"/>
        <v>0</v>
      </c>
      <c r="AR146" s="306" t="s">
        <v>402</v>
      </c>
      <c r="AT146" s="306" t="s">
        <v>399</v>
      </c>
      <c r="AU146" s="306" t="s">
        <v>346</v>
      </c>
      <c r="AY146" s="306" t="s">
        <v>396</v>
      </c>
      <c r="BE146" s="334">
        <f t="shared" si="54"/>
        <v>0</v>
      </c>
      <c r="BF146" s="334">
        <f t="shared" si="55"/>
        <v>0</v>
      </c>
      <c r="BG146" s="334">
        <f t="shared" si="56"/>
        <v>0</v>
      </c>
      <c r="BH146" s="334">
        <f t="shared" si="57"/>
        <v>0</v>
      </c>
      <c r="BI146" s="334">
        <f t="shared" si="58"/>
        <v>0</v>
      </c>
      <c r="BJ146" s="306" t="s">
        <v>346</v>
      </c>
      <c r="BK146" s="334">
        <f t="shared" si="59"/>
        <v>0</v>
      </c>
      <c r="BL146" s="306" t="s">
        <v>403</v>
      </c>
      <c r="BM146" s="306" t="s">
        <v>1225</v>
      </c>
    </row>
    <row r="147" spans="2:65" s="253" customFormat="1" ht="22.5" customHeight="1">
      <c r="B147" s="15"/>
      <c r="C147" s="126" t="s">
        <v>554</v>
      </c>
      <c r="D147" s="126" t="s">
        <v>399</v>
      </c>
      <c r="E147" s="127" t="s">
        <v>1226</v>
      </c>
      <c r="F147" s="337" t="s">
        <v>1227</v>
      </c>
      <c r="G147" s="338" t="s">
        <v>401</v>
      </c>
      <c r="H147" s="339">
        <v>1</v>
      </c>
      <c r="I147" s="343"/>
      <c r="J147" s="132">
        <f t="shared" si="50"/>
        <v>0</v>
      </c>
      <c r="K147" s="128" t="s">
        <v>289</v>
      </c>
      <c r="L147" s="332"/>
      <c r="M147" s="333" t="s">
        <v>289</v>
      </c>
      <c r="N147" s="133" t="s">
        <v>309</v>
      </c>
      <c r="O147" s="255"/>
      <c r="P147" s="134">
        <f t="shared" si="51"/>
        <v>0</v>
      </c>
      <c r="Q147" s="134">
        <v>0</v>
      </c>
      <c r="R147" s="134">
        <f t="shared" si="52"/>
        <v>0</v>
      </c>
      <c r="S147" s="134">
        <v>0</v>
      </c>
      <c r="T147" s="135">
        <f t="shared" si="53"/>
        <v>0</v>
      </c>
      <c r="AR147" s="306" t="s">
        <v>402</v>
      </c>
      <c r="AT147" s="306" t="s">
        <v>399</v>
      </c>
      <c r="AU147" s="306" t="s">
        <v>346</v>
      </c>
      <c r="AY147" s="306" t="s">
        <v>396</v>
      </c>
      <c r="BE147" s="334">
        <f t="shared" si="54"/>
        <v>0</v>
      </c>
      <c r="BF147" s="334">
        <f t="shared" si="55"/>
        <v>0</v>
      </c>
      <c r="BG147" s="334">
        <f t="shared" si="56"/>
        <v>0</v>
      </c>
      <c r="BH147" s="334">
        <f t="shared" si="57"/>
        <v>0</v>
      </c>
      <c r="BI147" s="334">
        <f t="shared" si="58"/>
        <v>0</v>
      </c>
      <c r="BJ147" s="306" t="s">
        <v>346</v>
      </c>
      <c r="BK147" s="334">
        <f t="shared" si="59"/>
        <v>0</v>
      </c>
      <c r="BL147" s="306" t="s">
        <v>403</v>
      </c>
      <c r="BM147" s="306" t="s">
        <v>1228</v>
      </c>
    </row>
    <row r="148" spans="2:65" s="253" customFormat="1" ht="22.5" customHeight="1">
      <c r="B148" s="15"/>
      <c r="C148" s="126" t="s">
        <v>557</v>
      </c>
      <c r="D148" s="126" t="s">
        <v>399</v>
      </c>
      <c r="E148" s="127" t="s">
        <v>1229</v>
      </c>
      <c r="F148" s="337" t="s">
        <v>1230</v>
      </c>
      <c r="G148" s="338" t="s">
        <v>401</v>
      </c>
      <c r="H148" s="339">
        <v>1</v>
      </c>
      <c r="I148" s="343"/>
      <c r="J148" s="132">
        <f t="shared" si="50"/>
        <v>0</v>
      </c>
      <c r="K148" s="128" t="s">
        <v>289</v>
      </c>
      <c r="L148" s="332"/>
      <c r="M148" s="333" t="s">
        <v>289</v>
      </c>
      <c r="N148" s="133" t="s">
        <v>309</v>
      </c>
      <c r="O148" s="255"/>
      <c r="P148" s="134">
        <f t="shared" si="51"/>
        <v>0</v>
      </c>
      <c r="Q148" s="134">
        <v>0</v>
      </c>
      <c r="R148" s="134">
        <f t="shared" si="52"/>
        <v>0</v>
      </c>
      <c r="S148" s="134">
        <v>0</v>
      </c>
      <c r="T148" s="135">
        <f t="shared" si="53"/>
        <v>0</v>
      </c>
      <c r="AR148" s="306" t="s">
        <v>402</v>
      </c>
      <c r="AT148" s="306" t="s">
        <v>399</v>
      </c>
      <c r="AU148" s="306" t="s">
        <v>346</v>
      </c>
      <c r="AY148" s="306" t="s">
        <v>396</v>
      </c>
      <c r="BE148" s="334">
        <f t="shared" si="54"/>
        <v>0</v>
      </c>
      <c r="BF148" s="334">
        <f t="shared" si="55"/>
        <v>0</v>
      </c>
      <c r="BG148" s="334">
        <f t="shared" si="56"/>
        <v>0</v>
      </c>
      <c r="BH148" s="334">
        <f t="shared" si="57"/>
        <v>0</v>
      </c>
      <c r="BI148" s="334">
        <f t="shared" si="58"/>
        <v>0</v>
      </c>
      <c r="BJ148" s="306" t="s">
        <v>346</v>
      </c>
      <c r="BK148" s="334">
        <f t="shared" si="59"/>
        <v>0</v>
      </c>
      <c r="BL148" s="306" t="s">
        <v>403</v>
      </c>
      <c r="BM148" s="306" t="s">
        <v>1231</v>
      </c>
    </row>
    <row r="149" spans="2:65" s="253" customFormat="1" ht="22.5" customHeight="1">
      <c r="B149" s="15"/>
      <c r="C149" s="126" t="s">
        <v>560</v>
      </c>
      <c r="D149" s="126" t="s">
        <v>399</v>
      </c>
      <c r="E149" s="127" t="s">
        <v>1232</v>
      </c>
      <c r="F149" s="337" t="s">
        <v>1233</v>
      </c>
      <c r="G149" s="338" t="s">
        <v>401</v>
      </c>
      <c r="H149" s="339">
        <v>1</v>
      </c>
      <c r="I149" s="343"/>
      <c r="J149" s="132">
        <f t="shared" si="50"/>
        <v>0</v>
      </c>
      <c r="K149" s="128" t="s">
        <v>289</v>
      </c>
      <c r="L149" s="332"/>
      <c r="M149" s="333" t="s">
        <v>289</v>
      </c>
      <c r="N149" s="133" t="s">
        <v>309</v>
      </c>
      <c r="O149" s="255"/>
      <c r="P149" s="134">
        <f t="shared" si="51"/>
        <v>0</v>
      </c>
      <c r="Q149" s="134">
        <v>0</v>
      </c>
      <c r="R149" s="134">
        <f t="shared" si="52"/>
        <v>0</v>
      </c>
      <c r="S149" s="134">
        <v>0</v>
      </c>
      <c r="T149" s="135">
        <f t="shared" si="53"/>
        <v>0</v>
      </c>
      <c r="AR149" s="306" t="s">
        <v>402</v>
      </c>
      <c r="AT149" s="306" t="s">
        <v>399</v>
      </c>
      <c r="AU149" s="306" t="s">
        <v>346</v>
      </c>
      <c r="AY149" s="306" t="s">
        <v>396</v>
      </c>
      <c r="BE149" s="334">
        <f t="shared" si="54"/>
        <v>0</v>
      </c>
      <c r="BF149" s="334">
        <f t="shared" si="55"/>
        <v>0</v>
      </c>
      <c r="BG149" s="334">
        <f t="shared" si="56"/>
        <v>0</v>
      </c>
      <c r="BH149" s="334">
        <f t="shared" si="57"/>
        <v>0</v>
      </c>
      <c r="BI149" s="334">
        <f t="shared" si="58"/>
        <v>0</v>
      </c>
      <c r="BJ149" s="306" t="s">
        <v>346</v>
      </c>
      <c r="BK149" s="334">
        <f t="shared" si="59"/>
        <v>0</v>
      </c>
      <c r="BL149" s="306" t="s">
        <v>403</v>
      </c>
      <c r="BM149" s="306" t="s">
        <v>1234</v>
      </c>
    </row>
    <row r="150" spans="2:65" s="253" customFormat="1" ht="22.5" customHeight="1">
      <c r="B150" s="15"/>
      <c r="C150" s="126" t="s">
        <v>564</v>
      </c>
      <c r="D150" s="126" t="s">
        <v>399</v>
      </c>
      <c r="E150" s="127" t="s">
        <v>1235</v>
      </c>
      <c r="F150" s="337" t="s">
        <v>668</v>
      </c>
      <c r="G150" s="338" t="s">
        <v>401</v>
      </c>
      <c r="H150" s="339">
        <v>1</v>
      </c>
      <c r="I150" s="343"/>
      <c r="J150" s="132">
        <f t="shared" si="50"/>
        <v>0</v>
      </c>
      <c r="K150" s="128" t="s">
        <v>289</v>
      </c>
      <c r="L150" s="332"/>
      <c r="M150" s="333" t="s">
        <v>289</v>
      </c>
      <c r="N150" s="133" t="s">
        <v>309</v>
      </c>
      <c r="O150" s="255"/>
      <c r="P150" s="134">
        <f t="shared" si="51"/>
        <v>0</v>
      </c>
      <c r="Q150" s="134">
        <v>0</v>
      </c>
      <c r="R150" s="134">
        <f t="shared" si="52"/>
        <v>0</v>
      </c>
      <c r="S150" s="134">
        <v>0</v>
      </c>
      <c r="T150" s="135">
        <f t="shared" si="53"/>
        <v>0</v>
      </c>
      <c r="AR150" s="306" t="s">
        <v>402</v>
      </c>
      <c r="AT150" s="306" t="s">
        <v>399</v>
      </c>
      <c r="AU150" s="306" t="s">
        <v>346</v>
      </c>
      <c r="AY150" s="306" t="s">
        <v>396</v>
      </c>
      <c r="BE150" s="334">
        <f t="shared" si="54"/>
        <v>0</v>
      </c>
      <c r="BF150" s="334">
        <f t="shared" si="55"/>
        <v>0</v>
      </c>
      <c r="BG150" s="334">
        <f t="shared" si="56"/>
        <v>0</v>
      </c>
      <c r="BH150" s="334">
        <f t="shared" si="57"/>
        <v>0</v>
      </c>
      <c r="BI150" s="334">
        <f t="shared" si="58"/>
        <v>0</v>
      </c>
      <c r="BJ150" s="306" t="s">
        <v>346</v>
      </c>
      <c r="BK150" s="334">
        <f t="shared" si="59"/>
        <v>0</v>
      </c>
      <c r="BL150" s="306" t="s">
        <v>403</v>
      </c>
      <c r="BM150" s="306" t="s">
        <v>1236</v>
      </c>
    </row>
    <row r="151" spans="2:65" s="253" customFormat="1" ht="22.5" customHeight="1">
      <c r="B151" s="15"/>
      <c r="C151" s="126" t="s">
        <v>568</v>
      </c>
      <c r="D151" s="126" t="s">
        <v>399</v>
      </c>
      <c r="E151" s="127" t="s">
        <v>1237</v>
      </c>
      <c r="F151" s="337" t="s">
        <v>1238</v>
      </c>
      <c r="G151" s="338" t="s">
        <v>401</v>
      </c>
      <c r="H151" s="339">
        <v>1</v>
      </c>
      <c r="I151" s="343"/>
      <c r="J151" s="132">
        <f t="shared" si="50"/>
        <v>0</v>
      </c>
      <c r="K151" s="128" t="s">
        <v>289</v>
      </c>
      <c r="L151" s="332"/>
      <c r="M151" s="333" t="s">
        <v>289</v>
      </c>
      <c r="N151" s="133" t="s">
        <v>309</v>
      </c>
      <c r="O151" s="255"/>
      <c r="P151" s="134">
        <f t="shared" si="51"/>
        <v>0</v>
      </c>
      <c r="Q151" s="134">
        <v>0</v>
      </c>
      <c r="R151" s="134">
        <f t="shared" si="52"/>
        <v>0</v>
      </c>
      <c r="S151" s="134">
        <v>0</v>
      </c>
      <c r="T151" s="135">
        <f t="shared" si="53"/>
        <v>0</v>
      </c>
      <c r="AR151" s="306" t="s">
        <v>402</v>
      </c>
      <c r="AT151" s="306" t="s">
        <v>399</v>
      </c>
      <c r="AU151" s="306" t="s">
        <v>346</v>
      </c>
      <c r="AY151" s="306" t="s">
        <v>396</v>
      </c>
      <c r="BE151" s="334">
        <f t="shared" si="54"/>
        <v>0</v>
      </c>
      <c r="BF151" s="334">
        <f t="shared" si="55"/>
        <v>0</v>
      </c>
      <c r="BG151" s="334">
        <f t="shared" si="56"/>
        <v>0</v>
      </c>
      <c r="BH151" s="334">
        <f t="shared" si="57"/>
        <v>0</v>
      </c>
      <c r="BI151" s="334">
        <f t="shared" si="58"/>
        <v>0</v>
      </c>
      <c r="BJ151" s="306" t="s">
        <v>346</v>
      </c>
      <c r="BK151" s="334">
        <f t="shared" si="59"/>
        <v>0</v>
      </c>
      <c r="BL151" s="306" t="s">
        <v>403</v>
      </c>
      <c r="BM151" s="306" t="s">
        <v>1239</v>
      </c>
    </row>
    <row r="152" spans="2:65" s="253" customFormat="1" ht="22.5" customHeight="1">
      <c r="B152" s="15"/>
      <c r="C152" s="126" t="s">
        <v>570</v>
      </c>
      <c r="D152" s="126" t="s">
        <v>399</v>
      </c>
      <c r="E152" s="127" t="s">
        <v>1240</v>
      </c>
      <c r="F152" s="337" t="s">
        <v>1241</v>
      </c>
      <c r="G152" s="338" t="s">
        <v>1242</v>
      </c>
      <c r="H152" s="339">
        <v>25</v>
      </c>
      <c r="I152" s="343"/>
      <c r="J152" s="132">
        <f t="shared" si="50"/>
        <v>0</v>
      </c>
      <c r="K152" s="128" t="s">
        <v>289</v>
      </c>
      <c r="L152" s="332"/>
      <c r="M152" s="333" t="s">
        <v>289</v>
      </c>
      <c r="N152" s="133" t="s">
        <v>309</v>
      </c>
      <c r="O152" s="255"/>
      <c r="P152" s="134">
        <f t="shared" si="51"/>
        <v>0</v>
      </c>
      <c r="Q152" s="134">
        <v>0</v>
      </c>
      <c r="R152" s="134">
        <f t="shared" si="52"/>
        <v>0</v>
      </c>
      <c r="S152" s="134">
        <v>0</v>
      </c>
      <c r="T152" s="135">
        <f t="shared" si="53"/>
        <v>0</v>
      </c>
      <c r="AR152" s="306" t="s">
        <v>402</v>
      </c>
      <c r="AT152" s="306" t="s">
        <v>399</v>
      </c>
      <c r="AU152" s="306" t="s">
        <v>346</v>
      </c>
      <c r="AY152" s="306" t="s">
        <v>396</v>
      </c>
      <c r="BE152" s="334">
        <f t="shared" si="54"/>
        <v>0</v>
      </c>
      <c r="BF152" s="334">
        <f t="shared" si="55"/>
        <v>0</v>
      </c>
      <c r="BG152" s="334">
        <f t="shared" si="56"/>
        <v>0</v>
      </c>
      <c r="BH152" s="334">
        <f t="shared" si="57"/>
        <v>0</v>
      </c>
      <c r="BI152" s="334">
        <f t="shared" si="58"/>
        <v>0</v>
      </c>
      <c r="BJ152" s="306" t="s">
        <v>346</v>
      </c>
      <c r="BK152" s="334">
        <f t="shared" si="59"/>
        <v>0</v>
      </c>
      <c r="BL152" s="306" t="s">
        <v>403</v>
      </c>
      <c r="BM152" s="306" t="s">
        <v>1243</v>
      </c>
    </row>
    <row r="153" spans="2:65" s="253" customFormat="1" ht="22.5" customHeight="1">
      <c r="B153" s="15"/>
      <c r="C153" s="126" t="s">
        <v>572</v>
      </c>
      <c r="D153" s="126" t="s">
        <v>399</v>
      </c>
      <c r="E153" s="127" t="s">
        <v>1244</v>
      </c>
      <c r="F153" s="337" t="s">
        <v>1245</v>
      </c>
      <c r="G153" s="338" t="s">
        <v>401</v>
      </c>
      <c r="H153" s="339">
        <v>9</v>
      </c>
      <c r="I153" s="343"/>
      <c r="J153" s="132">
        <f t="shared" si="50"/>
        <v>0</v>
      </c>
      <c r="K153" s="128" t="s">
        <v>289</v>
      </c>
      <c r="L153" s="332"/>
      <c r="M153" s="333" t="s">
        <v>289</v>
      </c>
      <c r="N153" s="133" t="s">
        <v>309</v>
      </c>
      <c r="O153" s="255"/>
      <c r="P153" s="134">
        <f t="shared" si="51"/>
        <v>0</v>
      </c>
      <c r="Q153" s="134">
        <v>0</v>
      </c>
      <c r="R153" s="134">
        <f t="shared" si="52"/>
        <v>0</v>
      </c>
      <c r="S153" s="134">
        <v>0</v>
      </c>
      <c r="T153" s="135">
        <f t="shared" si="53"/>
        <v>0</v>
      </c>
      <c r="AR153" s="306" t="s">
        <v>402</v>
      </c>
      <c r="AT153" s="306" t="s">
        <v>399</v>
      </c>
      <c r="AU153" s="306" t="s">
        <v>346</v>
      </c>
      <c r="AY153" s="306" t="s">
        <v>396</v>
      </c>
      <c r="BE153" s="334">
        <f t="shared" si="54"/>
        <v>0</v>
      </c>
      <c r="BF153" s="334">
        <f t="shared" si="55"/>
        <v>0</v>
      </c>
      <c r="BG153" s="334">
        <f t="shared" si="56"/>
        <v>0</v>
      </c>
      <c r="BH153" s="334">
        <f t="shared" si="57"/>
        <v>0</v>
      </c>
      <c r="BI153" s="334">
        <f t="shared" si="58"/>
        <v>0</v>
      </c>
      <c r="BJ153" s="306" t="s">
        <v>346</v>
      </c>
      <c r="BK153" s="334">
        <f t="shared" si="59"/>
        <v>0</v>
      </c>
      <c r="BL153" s="306" t="s">
        <v>403</v>
      </c>
      <c r="BM153" s="306" t="s">
        <v>1246</v>
      </c>
    </row>
    <row r="154" spans="2:65" s="253" customFormat="1" ht="22.5" customHeight="1">
      <c r="B154" s="15"/>
      <c r="C154" s="126" t="s">
        <v>574</v>
      </c>
      <c r="D154" s="126" t="s">
        <v>399</v>
      </c>
      <c r="E154" s="127" t="s">
        <v>1247</v>
      </c>
      <c r="F154" s="337" t="s">
        <v>481</v>
      </c>
      <c r="G154" s="338" t="s">
        <v>401</v>
      </c>
      <c r="H154" s="339">
        <v>32</v>
      </c>
      <c r="I154" s="343"/>
      <c r="J154" s="132">
        <f t="shared" si="50"/>
        <v>0</v>
      </c>
      <c r="K154" s="128" t="s">
        <v>289</v>
      </c>
      <c r="L154" s="332"/>
      <c r="M154" s="333" t="s">
        <v>289</v>
      </c>
      <c r="N154" s="136" t="s">
        <v>309</v>
      </c>
      <c r="O154" s="137"/>
      <c r="P154" s="138">
        <f t="shared" si="51"/>
        <v>0</v>
      </c>
      <c r="Q154" s="138">
        <v>0</v>
      </c>
      <c r="R154" s="138">
        <f t="shared" si="52"/>
        <v>0</v>
      </c>
      <c r="S154" s="138">
        <v>0</v>
      </c>
      <c r="T154" s="139">
        <f t="shared" si="53"/>
        <v>0</v>
      </c>
      <c r="AR154" s="306" t="s">
        <v>402</v>
      </c>
      <c r="AT154" s="306" t="s">
        <v>399</v>
      </c>
      <c r="AU154" s="306" t="s">
        <v>346</v>
      </c>
      <c r="AY154" s="306" t="s">
        <v>396</v>
      </c>
      <c r="BE154" s="334">
        <f t="shared" si="54"/>
        <v>0</v>
      </c>
      <c r="BF154" s="334">
        <f t="shared" si="55"/>
        <v>0</v>
      </c>
      <c r="BG154" s="334">
        <f t="shared" si="56"/>
        <v>0</v>
      </c>
      <c r="BH154" s="334">
        <f t="shared" si="57"/>
        <v>0</v>
      </c>
      <c r="BI154" s="334">
        <f t="shared" si="58"/>
        <v>0</v>
      </c>
      <c r="BJ154" s="306" t="s">
        <v>346</v>
      </c>
      <c r="BK154" s="334">
        <f t="shared" si="59"/>
        <v>0</v>
      </c>
      <c r="BL154" s="306" t="s">
        <v>403</v>
      </c>
      <c r="BM154" s="306" t="s">
        <v>1248</v>
      </c>
    </row>
    <row r="155" spans="2:65" s="253" customFormat="1" ht="6.95" customHeight="1">
      <c r="B155" s="24"/>
      <c r="C155" s="25"/>
      <c r="D155" s="25"/>
      <c r="E155" s="25"/>
      <c r="F155" s="25"/>
      <c r="G155" s="25"/>
      <c r="H155" s="25"/>
      <c r="I155" s="82"/>
      <c r="J155" s="25"/>
      <c r="K155" s="25"/>
      <c r="L155" s="15"/>
    </row>
  </sheetData>
  <sheetProtection algorithmName="SHA-512" hashValue="P0MGc29a8a4M87AJfDuPFj4u54KPmb8BbKgS9kHXvAjaWM+uQ2/7jqW3bb6dx7brI64x60GHbUiqGzdlGlql4Q==" saltValue="zIVfYEa1Zwb/DQLtt1onVA==" spinCount="100000" sheet="1" sort="0" autoFilter="0"/>
  <autoFilter ref="C82:K154" xr:uid="{00000000-0009-0000-0000-000003000000}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44" type="noConversion"/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82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R158"/>
  <sheetViews>
    <sheetView showGridLines="0" workbookViewId="0">
      <pane ySplit="1" topLeftCell="A104" activePane="bottomLeft" state="frozen"/>
      <selection pane="bottomLeft" activeCell="I1" sqref="I1:I1048576"/>
    </sheetView>
  </sheetViews>
  <sheetFormatPr defaultRowHeight="13.5"/>
  <cols>
    <col min="1" max="1" width="8.33203125" style="303" customWidth="1"/>
    <col min="2" max="2" width="1.6640625" style="303" customWidth="1"/>
    <col min="3" max="3" width="4.1640625" style="303" customWidth="1"/>
    <col min="4" max="4" width="4.33203125" style="303" customWidth="1"/>
    <col min="5" max="5" width="17.1640625" style="303" customWidth="1"/>
    <col min="6" max="6" width="75" style="303" customWidth="1"/>
    <col min="7" max="7" width="8.6640625" style="303" customWidth="1"/>
    <col min="8" max="8" width="11.1640625" style="303" customWidth="1"/>
    <col min="9" max="9" width="12.6640625" style="60" customWidth="1"/>
    <col min="10" max="10" width="23.5" style="303" customWidth="1"/>
    <col min="11" max="11" width="15.5" style="303" customWidth="1"/>
    <col min="12" max="12" width="9.33203125" style="303"/>
    <col min="13" max="18" width="9.33203125" style="303" hidden="1" customWidth="1"/>
    <col min="19" max="19" width="8.1640625" style="303" hidden="1" customWidth="1"/>
    <col min="20" max="20" width="29.6640625" style="303" hidden="1" customWidth="1"/>
    <col min="21" max="21" width="16.33203125" style="303" hidden="1" customWidth="1"/>
    <col min="22" max="22" width="12.33203125" style="303" customWidth="1"/>
    <col min="23" max="23" width="16.33203125" style="303" customWidth="1"/>
    <col min="24" max="24" width="12.33203125" style="303" customWidth="1"/>
    <col min="25" max="25" width="15" style="303" customWidth="1"/>
    <col min="26" max="26" width="11" style="303" customWidth="1"/>
    <col min="27" max="27" width="15" style="303" customWidth="1"/>
    <col min="28" max="28" width="16.33203125" style="303" customWidth="1"/>
    <col min="29" max="29" width="11" style="303" customWidth="1"/>
    <col min="30" max="30" width="15" style="303" customWidth="1"/>
    <col min="31" max="31" width="16.33203125" style="303" customWidth="1"/>
    <col min="32" max="43" width="9.33203125" style="303"/>
    <col min="44" max="65" width="9.33203125" style="303" hidden="1" customWidth="1"/>
    <col min="66" max="16384" width="9.33203125" style="303"/>
  </cols>
  <sheetData>
    <row r="1" spans="1:70" ht="21.75" customHeight="1">
      <c r="A1" s="302"/>
      <c r="B1" s="3"/>
      <c r="C1" s="3"/>
      <c r="D1" s="4" t="s">
        <v>269</v>
      </c>
      <c r="E1" s="3"/>
      <c r="F1" s="321" t="s">
        <v>361</v>
      </c>
      <c r="G1" s="322" t="s">
        <v>362</v>
      </c>
      <c r="H1" s="322"/>
      <c r="I1" s="61"/>
      <c r="J1" s="321" t="s">
        <v>363</v>
      </c>
      <c r="K1" s="4" t="s">
        <v>364</v>
      </c>
      <c r="L1" s="321" t="s">
        <v>365</v>
      </c>
      <c r="M1" s="321"/>
      <c r="N1" s="321"/>
      <c r="O1" s="321"/>
      <c r="P1" s="321"/>
      <c r="Q1" s="321"/>
      <c r="R1" s="321"/>
      <c r="S1" s="321"/>
      <c r="T1" s="321"/>
      <c r="U1" s="301"/>
      <c r="V1" s="301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302"/>
      <c r="BD1" s="302"/>
      <c r="BE1" s="302"/>
      <c r="BF1" s="302"/>
      <c r="BG1" s="302"/>
      <c r="BH1" s="302"/>
      <c r="BI1" s="302"/>
      <c r="BJ1" s="302"/>
      <c r="BK1" s="302"/>
      <c r="BL1" s="302"/>
      <c r="BM1" s="302"/>
      <c r="BN1" s="302"/>
      <c r="BO1" s="302"/>
      <c r="BP1" s="302"/>
      <c r="BQ1" s="302"/>
      <c r="BR1" s="302"/>
    </row>
    <row r="2" spans="1:70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306" t="s">
        <v>357</v>
      </c>
    </row>
    <row r="3" spans="1:70" ht="6.95" customHeight="1">
      <c r="B3" s="6"/>
      <c r="C3" s="7"/>
      <c r="D3" s="7"/>
      <c r="E3" s="7"/>
      <c r="F3" s="7"/>
      <c r="G3" s="7"/>
      <c r="H3" s="7"/>
      <c r="I3" s="62"/>
      <c r="J3" s="7"/>
      <c r="K3" s="8"/>
      <c r="AT3" s="306" t="s">
        <v>348</v>
      </c>
    </row>
    <row r="4" spans="1:70" ht="36.950000000000003" customHeight="1">
      <c r="B4" s="9"/>
      <c r="C4" s="241"/>
      <c r="D4" s="10" t="s">
        <v>366</v>
      </c>
      <c r="E4" s="241"/>
      <c r="F4" s="241"/>
      <c r="G4" s="241"/>
      <c r="H4" s="241"/>
      <c r="I4" s="63"/>
      <c r="J4" s="241"/>
      <c r="K4" s="11"/>
      <c r="M4" s="307" t="s">
        <v>280</v>
      </c>
      <c r="AT4" s="306" t="s">
        <v>274</v>
      </c>
    </row>
    <row r="5" spans="1:70" ht="6.95" customHeight="1">
      <c r="B5" s="9"/>
      <c r="C5" s="241"/>
      <c r="D5" s="241"/>
      <c r="E5" s="241"/>
      <c r="F5" s="241"/>
      <c r="G5" s="241"/>
      <c r="H5" s="241"/>
      <c r="I5" s="63"/>
      <c r="J5" s="241"/>
      <c r="K5" s="11"/>
    </row>
    <row r="6" spans="1:70" ht="15">
      <c r="B6" s="9"/>
      <c r="C6" s="241"/>
      <c r="D6" s="254" t="s">
        <v>286</v>
      </c>
      <c r="E6" s="241"/>
      <c r="F6" s="241"/>
      <c r="G6" s="241"/>
      <c r="H6" s="241"/>
      <c r="I6" s="63"/>
      <c r="J6" s="241"/>
      <c r="K6" s="11"/>
    </row>
    <row r="7" spans="1:70" ht="22.5" customHeight="1">
      <c r="B7" s="9"/>
      <c r="C7" s="241"/>
      <c r="D7" s="241"/>
      <c r="E7" s="289" t="str">
        <f>'Rekapitulace stavby'!K6</f>
        <v>Rozšíření VZT a klimatizace v prostorách knihovny a sálu objektu K-TRIO</v>
      </c>
      <c r="F7" s="290"/>
      <c r="G7" s="290"/>
      <c r="H7" s="290"/>
      <c r="I7" s="63"/>
      <c r="J7" s="241"/>
      <c r="K7" s="11"/>
    </row>
    <row r="8" spans="1:70" s="253" customFormat="1" ht="15">
      <c r="B8" s="15"/>
      <c r="C8" s="255"/>
      <c r="D8" s="254" t="s">
        <v>367</v>
      </c>
      <c r="E8" s="255"/>
      <c r="F8" s="255"/>
      <c r="G8" s="255"/>
      <c r="H8" s="255"/>
      <c r="I8" s="64"/>
      <c r="J8" s="255"/>
      <c r="K8" s="17"/>
    </row>
    <row r="9" spans="1:70" s="253" customFormat="1" ht="36.950000000000003" customHeight="1">
      <c r="B9" s="15"/>
      <c r="C9" s="255"/>
      <c r="D9" s="255"/>
      <c r="E9" s="291" t="s">
        <v>1249</v>
      </c>
      <c r="F9" s="292"/>
      <c r="G9" s="292"/>
      <c r="H9" s="292"/>
      <c r="I9" s="64"/>
      <c r="J9" s="255"/>
      <c r="K9" s="17"/>
    </row>
    <row r="10" spans="1:70" s="253" customFormat="1">
      <c r="B10" s="15"/>
      <c r="C10" s="255"/>
      <c r="D10" s="255"/>
      <c r="E10" s="255"/>
      <c r="F10" s="255"/>
      <c r="G10" s="255"/>
      <c r="H10" s="255"/>
      <c r="I10" s="64"/>
      <c r="J10" s="255"/>
      <c r="K10" s="17"/>
    </row>
    <row r="11" spans="1:70" s="253" customFormat="1" ht="14.45" customHeight="1">
      <c r="B11" s="15"/>
      <c r="C11" s="255"/>
      <c r="D11" s="254" t="s">
        <v>288</v>
      </c>
      <c r="E11" s="255"/>
      <c r="F11" s="240" t="s">
        <v>289</v>
      </c>
      <c r="G11" s="255"/>
      <c r="H11" s="255"/>
      <c r="I11" s="65" t="s">
        <v>290</v>
      </c>
      <c r="J11" s="240" t="s">
        <v>289</v>
      </c>
      <c r="K11" s="17"/>
    </row>
    <row r="12" spans="1:70" s="253" customFormat="1" ht="14.45" customHeight="1">
      <c r="B12" s="15"/>
      <c r="C12" s="255"/>
      <c r="D12" s="254" t="s">
        <v>291</v>
      </c>
      <c r="E12" s="255"/>
      <c r="F12" s="240" t="s">
        <v>292</v>
      </c>
      <c r="G12" s="255"/>
      <c r="H12" s="255"/>
      <c r="I12" s="65" t="s">
        <v>293</v>
      </c>
      <c r="J12" s="66">
        <f>'Rekapitulace stavby'!AN8</f>
        <v>44306</v>
      </c>
      <c r="K12" s="17"/>
    </row>
    <row r="13" spans="1:70" s="253" customFormat="1" ht="10.9" customHeight="1">
      <c r="B13" s="15"/>
      <c r="C13" s="255"/>
      <c r="D13" s="255"/>
      <c r="E13" s="255"/>
      <c r="F13" s="255"/>
      <c r="G13" s="255"/>
      <c r="H13" s="255"/>
      <c r="I13" s="64"/>
      <c r="J13" s="255"/>
      <c r="K13" s="17"/>
    </row>
    <row r="14" spans="1:70" s="253" customFormat="1" ht="14.45" customHeight="1">
      <c r="B14" s="15"/>
      <c r="C14" s="255"/>
      <c r="D14" s="254" t="s">
        <v>294</v>
      </c>
      <c r="E14" s="255"/>
      <c r="F14" s="255"/>
      <c r="G14" s="255"/>
      <c r="H14" s="255"/>
      <c r="I14" s="65" t="s">
        <v>295</v>
      </c>
      <c r="J14" s="240" t="s">
        <v>289</v>
      </c>
      <c r="K14" s="17"/>
    </row>
    <row r="15" spans="1:70" s="253" customFormat="1" ht="18" customHeight="1">
      <c r="B15" s="15"/>
      <c r="C15" s="255"/>
      <c r="D15" s="255"/>
      <c r="E15" s="240" t="s">
        <v>296</v>
      </c>
      <c r="F15" s="255"/>
      <c r="G15" s="255"/>
      <c r="H15" s="255"/>
      <c r="I15" s="65" t="s">
        <v>297</v>
      </c>
      <c r="J15" s="240" t="s">
        <v>289</v>
      </c>
      <c r="K15" s="17"/>
    </row>
    <row r="16" spans="1:70" s="253" customFormat="1" ht="6.95" customHeight="1">
      <c r="B16" s="15"/>
      <c r="C16" s="255"/>
      <c r="D16" s="255"/>
      <c r="E16" s="255"/>
      <c r="F16" s="255"/>
      <c r="G16" s="255"/>
      <c r="H16" s="255"/>
      <c r="I16" s="64"/>
      <c r="J16" s="255"/>
      <c r="K16" s="17"/>
    </row>
    <row r="17" spans="2:11" s="253" customFormat="1" ht="14.45" customHeight="1">
      <c r="B17" s="15"/>
      <c r="C17" s="255"/>
      <c r="D17" s="254" t="s">
        <v>298</v>
      </c>
      <c r="E17" s="255"/>
      <c r="F17" s="255"/>
      <c r="G17" s="255"/>
      <c r="H17" s="255"/>
      <c r="I17" s="65" t="s">
        <v>295</v>
      </c>
      <c r="J17" s="240" t="str">
        <f>IF('Rekapitulace stavby'!AN13="Vyplň údaj","",IF('Rekapitulace stavby'!AN13="","",'Rekapitulace stavby'!AN13))</f>
        <v/>
      </c>
      <c r="K17" s="17"/>
    </row>
    <row r="18" spans="2:11" s="253" customFormat="1" ht="18" customHeight="1">
      <c r="B18" s="15"/>
      <c r="C18" s="255"/>
      <c r="D18" s="255"/>
      <c r="E18" s="240" t="str">
        <f>IF('Rekapitulace stavby'!E14="Vyplň údaj","",IF('Rekapitulace stavby'!E14="","",'Rekapitulace stavby'!E14))</f>
        <v/>
      </c>
      <c r="F18" s="255"/>
      <c r="G18" s="255"/>
      <c r="H18" s="255"/>
      <c r="I18" s="65" t="s">
        <v>297</v>
      </c>
      <c r="J18" s="240" t="str">
        <f>IF('Rekapitulace stavby'!AN14="Vyplň údaj","",IF('Rekapitulace stavby'!AN14="","",'Rekapitulace stavby'!AN14))</f>
        <v/>
      </c>
      <c r="K18" s="17"/>
    </row>
    <row r="19" spans="2:11" s="253" customFormat="1" ht="6.95" customHeight="1">
      <c r="B19" s="15"/>
      <c r="C19" s="255"/>
      <c r="D19" s="255"/>
      <c r="E19" s="255"/>
      <c r="F19" s="255"/>
      <c r="G19" s="255"/>
      <c r="H19" s="255"/>
      <c r="I19" s="64"/>
      <c r="J19" s="255"/>
      <c r="K19" s="17"/>
    </row>
    <row r="20" spans="2:11" s="253" customFormat="1" ht="14.45" customHeight="1">
      <c r="B20" s="15"/>
      <c r="C20" s="255"/>
      <c r="D20" s="254" t="s">
        <v>300</v>
      </c>
      <c r="E20" s="255"/>
      <c r="F20" s="255"/>
      <c r="G20" s="255"/>
      <c r="H20" s="255"/>
      <c r="I20" s="65" t="s">
        <v>295</v>
      </c>
      <c r="J20" s="240" t="s">
        <v>289</v>
      </c>
      <c r="K20" s="17"/>
    </row>
    <row r="21" spans="2:11" s="253" customFormat="1" ht="18" customHeight="1">
      <c r="B21" s="15"/>
      <c r="C21" s="255"/>
      <c r="D21" s="255"/>
      <c r="E21" s="240" t="s">
        <v>301</v>
      </c>
      <c r="F21" s="255"/>
      <c r="G21" s="255"/>
      <c r="H21" s="255"/>
      <c r="I21" s="65" t="s">
        <v>297</v>
      </c>
      <c r="J21" s="240" t="s">
        <v>289</v>
      </c>
      <c r="K21" s="17"/>
    </row>
    <row r="22" spans="2:11" s="253" customFormat="1" ht="6.95" customHeight="1">
      <c r="B22" s="15"/>
      <c r="C22" s="255"/>
      <c r="D22" s="255"/>
      <c r="E22" s="255"/>
      <c r="F22" s="255"/>
      <c r="G22" s="255"/>
      <c r="H22" s="255"/>
      <c r="I22" s="64"/>
      <c r="J22" s="255"/>
      <c r="K22" s="17"/>
    </row>
    <row r="23" spans="2:11" s="253" customFormat="1" ht="14.45" customHeight="1">
      <c r="B23" s="15"/>
      <c r="C23" s="255"/>
      <c r="D23" s="254" t="s">
        <v>303</v>
      </c>
      <c r="E23" s="255"/>
      <c r="F23" s="255"/>
      <c r="G23" s="255"/>
      <c r="H23" s="255"/>
      <c r="I23" s="64"/>
      <c r="J23" s="255"/>
      <c r="K23" s="17"/>
    </row>
    <row r="24" spans="2:11" s="323" customFormat="1" ht="22.5" customHeight="1">
      <c r="B24" s="67"/>
      <c r="C24" s="68"/>
      <c r="D24" s="68"/>
      <c r="E24" s="282" t="s">
        <v>289</v>
      </c>
      <c r="F24" s="282"/>
      <c r="G24" s="282"/>
      <c r="H24" s="282"/>
      <c r="I24" s="69"/>
      <c r="J24" s="68"/>
      <c r="K24" s="70"/>
    </row>
    <row r="25" spans="2:11" s="253" customFormat="1" ht="6.95" customHeight="1">
      <c r="B25" s="15"/>
      <c r="C25" s="255"/>
      <c r="D25" s="255"/>
      <c r="E25" s="255"/>
      <c r="F25" s="255"/>
      <c r="G25" s="255"/>
      <c r="H25" s="255"/>
      <c r="I25" s="64"/>
      <c r="J25" s="255"/>
      <c r="K25" s="17"/>
    </row>
    <row r="26" spans="2:11" s="253" customFormat="1" ht="6.95" customHeight="1">
      <c r="B26" s="15"/>
      <c r="C26" s="255"/>
      <c r="D26" s="40"/>
      <c r="E26" s="40"/>
      <c r="F26" s="40"/>
      <c r="G26" s="40"/>
      <c r="H26" s="40"/>
      <c r="I26" s="71"/>
      <c r="J26" s="40"/>
      <c r="K26" s="72"/>
    </row>
    <row r="27" spans="2:11" s="253" customFormat="1" ht="25.35" customHeight="1">
      <c r="B27" s="15"/>
      <c r="C27" s="255"/>
      <c r="D27" s="73" t="s">
        <v>304</v>
      </c>
      <c r="E27" s="255"/>
      <c r="F27" s="255"/>
      <c r="G27" s="255"/>
      <c r="H27" s="255"/>
      <c r="I27" s="64"/>
      <c r="J27" s="74">
        <f>ROUND(J83,2)</f>
        <v>0</v>
      </c>
      <c r="K27" s="17"/>
    </row>
    <row r="28" spans="2:11" s="253" customFormat="1" ht="6.95" customHeight="1">
      <c r="B28" s="15"/>
      <c r="C28" s="255"/>
      <c r="D28" s="40"/>
      <c r="E28" s="40"/>
      <c r="F28" s="40"/>
      <c r="G28" s="40"/>
      <c r="H28" s="40"/>
      <c r="I28" s="71"/>
      <c r="J28" s="40"/>
      <c r="K28" s="72"/>
    </row>
    <row r="29" spans="2:11" s="253" customFormat="1" ht="14.45" customHeight="1">
      <c r="B29" s="15"/>
      <c r="C29" s="255"/>
      <c r="D29" s="255"/>
      <c r="E29" s="255"/>
      <c r="F29" s="244" t="s">
        <v>306</v>
      </c>
      <c r="G29" s="255"/>
      <c r="H29" s="255"/>
      <c r="I29" s="75" t="s">
        <v>305</v>
      </c>
      <c r="J29" s="244" t="s">
        <v>307</v>
      </c>
      <c r="K29" s="17"/>
    </row>
    <row r="30" spans="2:11" s="253" customFormat="1" ht="14.45" customHeight="1">
      <c r="B30" s="15"/>
      <c r="C30" s="255"/>
      <c r="D30" s="248" t="s">
        <v>308</v>
      </c>
      <c r="E30" s="248" t="s">
        <v>309</v>
      </c>
      <c r="F30" s="76">
        <f>ROUND(SUM(BE83:BE157), 2)</f>
        <v>0</v>
      </c>
      <c r="G30" s="255"/>
      <c r="H30" s="255"/>
      <c r="I30" s="77">
        <v>0.21</v>
      </c>
      <c r="J30" s="76">
        <f>ROUND(ROUND((SUM(BE83:BE157)), 2)*I30, 2)</f>
        <v>0</v>
      </c>
      <c r="K30" s="17"/>
    </row>
    <row r="31" spans="2:11" s="253" customFormat="1" ht="14.45" customHeight="1">
      <c r="B31" s="15"/>
      <c r="C31" s="255"/>
      <c r="D31" s="255"/>
      <c r="E31" s="248" t="s">
        <v>310</v>
      </c>
      <c r="F31" s="76">
        <f>ROUND(SUM(BF83:BF157), 2)</f>
        <v>0</v>
      </c>
      <c r="G31" s="255"/>
      <c r="H31" s="255"/>
      <c r="I31" s="77">
        <v>0.15</v>
      </c>
      <c r="J31" s="76">
        <f>ROUND(ROUND((SUM(BF83:BF157)), 2)*I31, 2)</f>
        <v>0</v>
      </c>
      <c r="K31" s="17"/>
    </row>
    <row r="32" spans="2:11" s="253" customFormat="1" ht="14.45" hidden="1" customHeight="1">
      <c r="B32" s="15"/>
      <c r="C32" s="255"/>
      <c r="D32" s="255"/>
      <c r="E32" s="248" t="s">
        <v>311</v>
      </c>
      <c r="F32" s="76">
        <f>ROUND(SUM(BG83:BG157), 2)</f>
        <v>0</v>
      </c>
      <c r="G32" s="255"/>
      <c r="H32" s="255"/>
      <c r="I32" s="77">
        <v>0.21</v>
      </c>
      <c r="J32" s="76">
        <v>0</v>
      </c>
      <c r="K32" s="17"/>
    </row>
    <row r="33" spans="2:11" s="253" customFormat="1" ht="14.45" hidden="1" customHeight="1">
      <c r="B33" s="15"/>
      <c r="C33" s="255"/>
      <c r="D33" s="255"/>
      <c r="E33" s="248" t="s">
        <v>312</v>
      </c>
      <c r="F33" s="76">
        <f>ROUND(SUM(BH83:BH157), 2)</f>
        <v>0</v>
      </c>
      <c r="G33" s="255"/>
      <c r="H33" s="255"/>
      <c r="I33" s="77">
        <v>0.15</v>
      </c>
      <c r="J33" s="76">
        <v>0</v>
      </c>
      <c r="K33" s="17"/>
    </row>
    <row r="34" spans="2:11" s="253" customFormat="1" ht="14.45" hidden="1" customHeight="1">
      <c r="B34" s="15"/>
      <c r="C34" s="255"/>
      <c r="D34" s="255"/>
      <c r="E34" s="248" t="s">
        <v>313</v>
      </c>
      <c r="F34" s="76">
        <f>ROUND(SUM(BI83:BI157), 2)</f>
        <v>0</v>
      </c>
      <c r="G34" s="255"/>
      <c r="H34" s="255"/>
      <c r="I34" s="77">
        <v>0</v>
      </c>
      <c r="J34" s="76">
        <v>0</v>
      </c>
      <c r="K34" s="17"/>
    </row>
    <row r="35" spans="2:11" s="253" customFormat="1" ht="6.95" customHeight="1">
      <c r="B35" s="15"/>
      <c r="C35" s="255"/>
      <c r="D35" s="255"/>
      <c r="E35" s="255"/>
      <c r="F35" s="255"/>
      <c r="G35" s="255"/>
      <c r="H35" s="255"/>
      <c r="I35" s="64"/>
      <c r="J35" s="255"/>
      <c r="K35" s="17"/>
    </row>
    <row r="36" spans="2:11" s="253" customFormat="1" ht="25.35" customHeight="1">
      <c r="B36" s="15"/>
      <c r="C36" s="20"/>
      <c r="D36" s="21" t="s">
        <v>314</v>
      </c>
      <c r="E36" s="250"/>
      <c r="F36" s="250"/>
      <c r="G36" s="79" t="s">
        <v>315</v>
      </c>
      <c r="H36" s="22" t="s">
        <v>316</v>
      </c>
      <c r="I36" s="80"/>
      <c r="J36" s="251">
        <f>SUM(J27:J34)</f>
        <v>0</v>
      </c>
      <c r="K36" s="81"/>
    </row>
    <row r="37" spans="2:11" s="253" customFormat="1" ht="14.45" customHeight="1">
      <c r="B37" s="24"/>
      <c r="C37" s="25"/>
      <c r="D37" s="25"/>
      <c r="E37" s="25"/>
      <c r="F37" s="25"/>
      <c r="G37" s="25"/>
      <c r="H37" s="25"/>
      <c r="I37" s="82"/>
      <c r="J37" s="25"/>
      <c r="K37" s="26"/>
    </row>
    <row r="41" spans="2:11" s="253" customFormat="1" ht="6.95" customHeight="1">
      <c r="B41" s="27"/>
      <c r="C41" s="28"/>
      <c r="D41" s="28"/>
      <c r="E41" s="28"/>
      <c r="F41" s="28"/>
      <c r="G41" s="28"/>
      <c r="H41" s="28"/>
      <c r="I41" s="83"/>
      <c r="J41" s="28"/>
      <c r="K41" s="324"/>
    </row>
    <row r="42" spans="2:11" s="253" customFormat="1" ht="36.950000000000003" customHeight="1">
      <c r="B42" s="15"/>
      <c r="C42" s="10" t="s">
        <v>369</v>
      </c>
      <c r="D42" s="255"/>
      <c r="E42" s="255"/>
      <c r="F42" s="255"/>
      <c r="G42" s="255"/>
      <c r="H42" s="255"/>
      <c r="I42" s="64"/>
      <c r="J42" s="255"/>
      <c r="K42" s="17"/>
    </row>
    <row r="43" spans="2:11" s="253" customFormat="1" ht="6.95" customHeight="1">
      <c r="B43" s="15"/>
      <c r="C43" s="255"/>
      <c r="D43" s="255"/>
      <c r="E43" s="255"/>
      <c r="F43" s="255"/>
      <c r="G43" s="255"/>
      <c r="H43" s="255"/>
      <c r="I43" s="64"/>
      <c r="J43" s="255"/>
      <c r="K43" s="17"/>
    </row>
    <row r="44" spans="2:11" s="253" customFormat="1" ht="14.45" customHeight="1">
      <c r="B44" s="15"/>
      <c r="C44" s="254" t="s">
        <v>286</v>
      </c>
      <c r="D44" s="255"/>
      <c r="E44" s="255"/>
      <c r="F44" s="255"/>
      <c r="G44" s="255"/>
      <c r="H44" s="255"/>
      <c r="I44" s="64"/>
      <c r="J44" s="255"/>
      <c r="K44" s="17"/>
    </row>
    <row r="45" spans="2:11" s="253" customFormat="1" ht="22.5" customHeight="1">
      <c r="B45" s="15"/>
      <c r="C45" s="255"/>
      <c r="D45" s="255"/>
      <c r="E45" s="289" t="str">
        <f>E7</f>
        <v>Rozšíření VZT a klimatizace v prostorách knihovny a sálu objektu K-TRIO</v>
      </c>
      <c r="F45" s="290"/>
      <c r="G45" s="290"/>
      <c r="H45" s="290"/>
      <c r="I45" s="64"/>
      <c r="J45" s="255"/>
      <c r="K45" s="17"/>
    </row>
    <row r="46" spans="2:11" s="253" customFormat="1" ht="14.45" customHeight="1">
      <c r="B46" s="15"/>
      <c r="C46" s="254" t="s">
        <v>367</v>
      </c>
      <c r="D46" s="255"/>
      <c r="E46" s="255"/>
      <c r="F46" s="255"/>
      <c r="G46" s="255"/>
      <c r="H46" s="255"/>
      <c r="I46" s="64"/>
      <c r="J46" s="255"/>
      <c r="K46" s="17"/>
    </row>
    <row r="47" spans="2:11" s="253" customFormat="1" ht="23.25" customHeight="1">
      <c r="B47" s="15"/>
      <c r="C47" s="255"/>
      <c r="D47" s="255"/>
      <c r="E47" s="291" t="str">
        <f>E9</f>
        <v>D.1.4.e - Měření a regulace</v>
      </c>
      <c r="F47" s="292"/>
      <c r="G47" s="292"/>
      <c r="H47" s="292"/>
      <c r="I47" s="64"/>
      <c r="J47" s="255"/>
      <c r="K47" s="17"/>
    </row>
    <row r="48" spans="2:11" s="253" customFormat="1" ht="6.95" customHeight="1">
      <c r="B48" s="15"/>
      <c r="C48" s="255"/>
      <c r="D48" s="255"/>
      <c r="E48" s="255"/>
      <c r="F48" s="255"/>
      <c r="G48" s="255"/>
      <c r="H48" s="255"/>
      <c r="I48" s="64"/>
      <c r="J48" s="255"/>
      <c r="K48" s="17"/>
    </row>
    <row r="49" spans="2:47" s="253" customFormat="1" ht="18" customHeight="1">
      <c r="B49" s="15"/>
      <c r="C49" s="254" t="s">
        <v>291</v>
      </c>
      <c r="D49" s="255"/>
      <c r="E49" s="255"/>
      <c r="F49" s="240" t="str">
        <f>F12</f>
        <v>Ostrava</v>
      </c>
      <c r="G49" s="255"/>
      <c r="H49" s="255"/>
      <c r="I49" s="65" t="s">
        <v>293</v>
      </c>
      <c r="J49" s="66">
        <f>IF(J12="","",J12)</f>
        <v>44306</v>
      </c>
      <c r="K49" s="17"/>
    </row>
    <row r="50" spans="2:47" s="253" customFormat="1" ht="6.95" customHeight="1">
      <c r="B50" s="15"/>
      <c r="C50" s="255"/>
      <c r="D50" s="255"/>
      <c r="E50" s="255"/>
      <c r="F50" s="255"/>
      <c r="G50" s="255"/>
      <c r="H50" s="255"/>
      <c r="I50" s="64"/>
      <c r="J50" s="255"/>
      <c r="K50" s="17"/>
    </row>
    <row r="51" spans="2:47" s="253" customFormat="1" ht="15">
      <c r="B51" s="15"/>
      <c r="C51" s="254" t="s">
        <v>294</v>
      </c>
      <c r="D51" s="255"/>
      <c r="E51" s="255"/>
      <c r="F51" s="240" t="str">
        <f>E15</f>
        <v>Statutární město Ostrava, městský obvod Ostrava-Ji</v>
      </c>
      <c r="G51" s="255"/>
      <c r="H51" s="255"/>
      <c r="I51" s="65" t="s">
        <v>300</v>
      </c>
      <c r="J51" s="240" t="str">
        <f>E21</f>
        <v>Air Technology s.r.o.</v>
      </c>
      <c r="K51" s="17"/>
    </row>
    <row r="52" spans="2:47" s="253" customFormat="1" ht="14.45" customHeight="1">
      <c r="B52" s="15"/>
      <c r="C52" s="254" t="s">
        <v>298</v>
      </c>
      <c r="D52" s="255"/>
      <c r="E52" s="255"/>
      <c r="F52" s="240" t="str">
        <f>IF(E18="","",E18)</f>
        <v/>
      </c>
      <c r="G52" s="255"/>
      <c r="H52" s="255"/>
      <c r="I52" s="64"/>
      <c r="J52" s="255"/>
      <c r="K52" s="17"/>
    </row>
    <row r="53" spans="2:47" s="253" customFormat="1" ht="10.35" customHeight="1">
      <c r="B53" s="15"/>
      <c r="C53" s="255"/>
      <c r="D53" s="255"/>
      <c r="E53" s="255"/>
      <c r="F53" s="255"/>
      <c r="G53" s="255"/>
      <c r="H53" s="255"/>
      <c r="I53" s="64"/>
      <c r="J53" s="255"/>
      <c r="K53" s="17"/>
    </row>
    <row r="54" spans="2:47" s="253" customFormat="1" ht="29.25" customHeight="1">
      <c r="B54" s="15"/>
      <c r="C54" s="84" t="s">
        <v>370</v>
      </c>
      <c r="D54" s="20"/>
      <c r="E54" s="20"/>
      <c r="F54" s="20"/>
      <c r="G54" s="20"/>
      <c r="H54" s="20"/>
      <c r="I54" s="85"/>
      <c r="J54" s="86" t="s">
        <v>371</v>
      </c>
      <c r="K54" s="23"/>
    </row>
    <row r="55" spans="2:47" s="253" customFormat="1" ht="10.35" customHeight="1">
      <c r="B55" s="15"/>
      <c r="C55" s="255"/>
      <c r="D55" s="255"/>
      <c r="E55" s="255"/>
      <c r="F55" s="255"/>
      <c r="G55" s="255"/>
      <c r="H55" s="255"/>
      <c r="I55" s="64"/>
      <c r="J55" s="255"/>
      <c r="K55" s="17"/>
    </row>
    <row r="56" spans="2:47" s="253" customFormat="1" ht="29.25" customHeight="1">
      <c r="B56" s="15"/>
      <c r="C56" s="87" t="s">
        <v>372</v>
      </c>
      <c r="D56" s="255"/>
      <c r="E56" s="255"/>
      <c r="F56" s="255"/>
      <c r="G56" s="255"/>
      <c r="H56" s="255"/>
      <c r="I56" s="64"/>
      <c r="J56" s="74">
        <f>J83</f>
        <v>0</v>
      </c>
      <c r="K56" s="17"/>
      <c r="AU56" s="306" t="s">
        <v>373</v>
      </c>
    </row>
    <row r="57" spans="2:47" s="325" customFormat="1" ht="24.95" customHeight="1">
      <c r="B57" s="88"/>
      <c r="C57" s="89"/>
      <c r="D57" s="90" t="s">
        <v>374</v>
      </c>
      <c r="E57" s="91"/>
      <c r="F57" s="91"/>
      <c r="G57" s="91"/>
      <c r="H57" s="91"/>
      <c r="I57" s="92"/>
      <c r="J57" s="93">
        <f>J84</f>
        <v>0</v>
      </c>
      <c r="K57" s="94"/>
    </row>
    <row r="58" spans="2:47" s="326" customFormat="1" ht="19.899999999999999" customHeight="1">
      <c r="B58" s="95"/>
      <c r="C58" s="96"/>
      <c r="D58" s="97" t="s">
        <v>1250</v>
      </c>
      <c r="E58" s="98"/>
      <c r="F58" s="98"/>
      <c r="G58" s="98"/>
      <c r="H58" s="98"/>
      <c r="I58" s="99"/>
      <c r="J58" s="100">
        <f>J85</f>
        <v>0</v>
      </c>
      <c r="K58" s="101"/>
    </row>
    <row r="59" spans="2:47" s="326" customFormat="1" ht="19.899999999999999" customHeight="1">
      <c r="B59" s="95"/>
      <c r="C59" s="96"/>
      <c r="D59" s="97" t="s">
        <v>1251</v>
      </c>
      <c r="E59" s="98"/>
      <c r="F59" s="98"/>
      <c r="G59" s="98"/>
      <c r="H59" s="98"/>
      <c r="I59" s="99"/>
      <c r="J59" s="100">
        <f>J98</f>
        <v>0</v>
      </c>
      <c r="K59" s="101"/>
    </row>
    <row r="60" spans="2:47" s="326" customFormat="1" ht="19.899999999999999" customHeight="1">
      <c r="B60" s="95"/>
      <c r="C60" s="96"/>
      <c r="D60" s="97" t="s">
        <v>1252</v>
      </c>
      <c r="E60" s="98"/>
      <c r="F60" s="98"/>
      <c r="G60" s="98"/>
      <c r="H60" s="98"/>
      <c r="I60" s="99"/>
      <c r="J60" s="100">
        <f>J104</f>
        <v>0</v>
      </c>
      <c r="K60" s="101"/>
    </row>
    <row r="61" spans="2:47" s="326" customFormat="1" ht="19.899999999999999" customHeight="1">
      <c r="B61" s="95"/>
      <c r="C61" s="96"/>
      <c r="D61" s="97" t="s">
        <v>1253</v>
      </c>
      <c r="E61" s="98"/>
      <c r="F61" s="98"/>
      <c r="G61" s="98"/>
      <c r="H61" s="98"/>
      <c r="I61" s="99"/>
      <c r="J61" s="100">
        <f>J108</f>
        <v>0</v>
      </c>
      <c r="K61" s="101"/>
    </row>
    <row r="62" spans="2:47" s="326" customFormat="1" ht="19.899999999999999" customHeight="1">
      <c r="B62" s="95"/>
      <c r="C62" s="96"/>
      <c r="D62" s="97" t="s">
        <v>1046</v>
      </c>
      <c r="E62" s="98"/>
      <c r="F62" s="98"/>
      <c r="G62" s="98"/>
      <c r="H62" s="98"/>
      <c r="I62" s="99"/>
      <c r="J62" s="100">
        <f>J129</f>
        <v>0</v>
      </c>
      <c r="K62" s="101"/>
    </row>
    <row r="63" spans="2:47" s="326" customFormat="1" ht="19.899999999999999" customHeight="1">
      <c r="B63" s="95"/>
      <c r="C63" s="96"/>
      <c r="D63" s="97" t="s">
        <v>1044</v>
      </c>
      <c r="E63" s="98"/>
      <c r="F63" s="98"/>
      <c r="G63" s="98"/>
      <c r="H63" s="98"/>
      <c r="I63" s="99"/>
      <c r="J63" s="100">
        <f>J140</f>
        <v>0</v>
      </c>
      <c r="K63" s="101"/>
    </row>
    <row r="64" spans="2:47" s="253" customFormat="1" ht="21.75" customHeight="1">
      <c r="B64" s="15"/>
      <c r="C64" s="255"/>
      <c r="D64" s="255"/>
      <c r="E64" s="255"/>
      <c r="F64" s="255"/>
      <c r="G64" s="255"/>
      <c r="H64" s="255"/>
      <c r="I64" s="64"/>
      <c r="J64" s="255"/>
      <c r="K64" s="17"/>
    </row>
    <row r="65" spans="2:12" s="253" customFormat="1" ht="6.95" customHeight="1">
      <c r="B65" s="24"/>
      <c r="C65" s="25"/>
      <c r="D65" s="25"/>
      <c r="E65" s="25"/>
      <c r="F65" s="25"/>
      <c r="G65" s="25"/>
      <c r="H65" s="25"/>
      <c r="I65" s="82"/>
      <c r="J65" s="25"/>
      <c r="K65" s="26"/>
    </row>
    <row r="69" spans="2:12" s="253" customFormat="1" ht="6.95" customHeight="1">
      <c r="B69" s="27"/>
      <c r="C69" s="28"/>
      <c r="D69" s="28"/>
      <c r="E69" s="28"/>
      <c r="F69" s="28"/>
      <c r="G69" s="28"/>
      <c r="H69" s="28"/>
      <c r="I69" s="83"/>
      <c r="J69" s="28"/>
      <c r="K69" s="28"/>
      <c r="L69" s="15"/>
    </row>
    <row r="70" spans="2:12" s="253" customFormat="1" ht="36.950000000000003" customHeight="1">
      <c r="B70" s="15"/>
      <c r="C70" s="29" t="s">
        <v>381</v>
      </c>
      <c r="I70" s="102"/>
      <c r="L70" s="15"/>
    </row>
    <row r="71" spans="2:12" s="253" customFormat="1" ht="6.95" customHeight="1">
      <c r="B71" s="15"/>
      <c r="I71" s="102"/>
      <c r="L71" s="15"/>
    </row>
    <row r="72" spans="2:12" s="253" customFormat="1" ht="14.45" customHeight="1">
      <c r="B72" s="15"/>
      <c r="C72" s="252" t="s">
        <v>286</v>
      </c>
      <c r="I72" s="102"/>
      <c r="L72" s="15"/>
    </row>
    <row r="73" spans="2:12" s="253" customFormat="1" ht="22.5" customHeight="1">
      <c r="B73" s="15"/>
      <c r="E73" s="286" t="str">
        <f>E7</f>
        <v>Rozšíření VZT a klimatizace v prostorách knihovny a sálu objektu K-TRIO</v>
      </c>
      <c r="F73" s="287"/>
      <c r="G73" s="287"/>
      <c r="H73" s="287"/>
      <c r="I73" s="102"/>
      <c r="L73" s="15"/>
    </row>
    <row r="74" spans="2:12" s="253" customFormat="1" ht="14.45" customHeight="1">
      <c r="B74" s="15"/>
      <c r="C74" s="252" t="s">
        <v>367</v>
      </c>
      <c r="I74" s="102"/>
      <c r="L74" s="15"/>
    </row>
    <row r="75" spans="2:12" s="253" customFormat="1" ht="23.25" customHeight="1">
      <c r="B75" s="15"/>
      <c r="E75" s="271" t="str">
        <f>E9</f>
        <v>D.1.4.e - Měření a regulace</v>
      </c>
      <c r="F75" s="288"/>
      <c r="G75" s="288"/>
      <c r="H75" s="288"/>
      <c r="I75" s="102"/>
      <c r="L75" s="15"/>
    </row>
    <row r="76" spans="2:12" s="253" customFormat="1" ht="6.95" customHeight="1">
      <c r="B76" s="15"/>
      <c r="I76" s="102"/>
      <c r="L76" s="15"/>
    </row>
    <row r="77" spans="2:12" s="253" customFormat="1" ht="18" customHeight="1">
      <c r="B77" s="15"/>
      <c r="C77" s="252" t="s">
        <v>291</v>
      </c>
      <c r="F77" s="103" t="str">
        <f>F12</f>
        <v>Ostrava</v>
      </c>
      <c r="I77" s="104" t="s">
        <v>293</v>
      </c>
      <c r="J77" s="246">
        <f>IF(J12="","",J12)</f>
        <v>44306</v>
      </c>
      <c r="L77" s="15"/>
    </row>
    <row r="78" spans="2:12" s="253" customFormat="1" ht="6.95" customHeight="1">
      <c r="B78" s="15"/>
      <c r="I78" s="102"/>
      <c r="L78" s="15"/>
    </row>
    <row r="79" spans="2:12" s="253" customFormat="1" ht="15">
      <c r="B79" s="15"/>
      <c r="C79" s="252" t="s">
        <v>294</v>
      </c>
      <c r="F79" s="103" t="str">
        <f>E15</f>
        <v>Statutární město Ostrava, městský obvod Ostrava-Ji</v>
      </c>
      <c r="I79" s="104" t="s">
        <v>300</v>
      </c>
      <c r="J79" s="103" t="str">
        <f>E21</f>
        <v>Air Technology s.r.o.</v>
      </c>
      <c r="L79" s="15"/>
    </row>
    <row r="80" spans="2:12" s="253" customFormat="1" ht="14.45" customHeight="1">
      <c r="B80" s="15"/>
      <c r="C80" s="252" t="s">
        <v>298</v>
      </c>
      <c r="F80" s="103" t="str">
        <f>IF(E18="","",E18)</f>
        <v/>
      </c>
      <c r="I80" s="102"/>
      <c r="L80" s="15"/>
    </row>
    <row r="81" spans="2:65" s="253" customFormat="1" ht="10.35" customHeight="1">
      <c r="B81" s="15"/>
      <c r="I81" s="102"/>
      <c r="L81" s="15"/>
    </row>
    <row r="82" spans="2:65" s="327" customFormat="1" ht="29.25" customHeight="1">
      <c r="B82" s="105"/>
      <c r="C82" s="106" t="s">
        <v>382</v>
      </c>
      <c r="D82" s="107" t="s">
        <v>323</v>
      </c>
      <c r="E82" s="107" t="s">
        <v>319</v>
      </c>
      <c r="F82" s="107" t="s">
        <v>383</v>
      </c>
      <c r="G82" s="107" t="s">
        <v>384</v>
      </c>
      <c r="H82" s="107" t="s">
        <v>385</v>
      </c>
      <c r="I82" s="108" t="s">
        <v>386</v>
      </c>
      <c r="J82" s="107" t="s">
        <v>371</v>
      </c>
      <c r="K82" s="109" t="s">
        <v>387</v>
      </c>
      <c r="L82" s="105"/>
      <c r="M82" s="36" t="s">
        <v>388</v>
      </c>
      <c r="N82" s="37" t="s">
        <v>308</v>
      </c>
      <c r="O82" s="37" t="s">
        <v>389</v>
      </c>
      <c r="P82" s="37" t="s">
        <v>390</v>
      </c>
      <c r="Q82" s="37" t="s">
        <v>391</v>
      </c>
      <c r="R82" s="37" t="s">
        <v>392</v>
      </c>
      <c r="S82" s="37" t="s">
        <v>393</v>
      </c>
      <c r="T82" s="38" t="s">
        <v>394</v>
      </c>
    </row>
    <row r="83" spans="2:65" s="253" customFormat="1" ht="29.25" customHeight="1">
      <c r="B83" s="15"/>
      <c r="C83" s="42" t="s">
        <v>372</v>
      </c>
      <c r="I83" s="102"/>
      <c r="J83" s="110">
        <f>BK83</f>
        <v>0</v>
      </c>
      <c r="L83" s="15"/>
      <c r="M83" s="39"/>
      <c r="N83" s="40"/>
      <c r="O83" s="40"/>
      <c r="P83" s="111">
        <f>P84</f>
        <v>0</v>
      </c>
      <c r="Q83" s="40"/>
      <c r="R83" s="111">
        <f>R84</f>
        <v>0</v>
      </c>
      <c r="S83" s="40"/>
      <c r="T83" s="112">
        <f>T84</f>
        <v>0</v>
      </c>
      <c r="AT83" s="306" t="s">
        <v>337</v>
      </c>
      <c r="AU83" s="306" t="s">
        <v>373</v>
      </c>
      <c r="BK83" s="328">
        <f>BK84</f>
        <v>0</v>
      </c>
    </row>
    <row r="84" spans="2:65" s="114" customFormat="1" ht="37.35" customHeight="1">
      <c r="B84" s="113"/>
      <c r="D84" s="115" t="s">
        <v>337</v>
      </c>
      <c r="E84" s="116" t="s">
        <v>395</v>
      </c>
      <c r="F84" s="116" t="s">
        <v>1552</v>
      </c>
      <c r="I84" s="117"/>
      <c r="J84" s="118">
        <f>BK84</f>
        <v>0</v>
      </c>
      <c r="L84" s="113"/>
      <c r="M84" s="119"/>
      <c r="N84" s="120"/>
      <c r="O84" s="120"/>
      <c r="P84" s="121">
        <f>P85+P98+P104+P108+P129+P140</f>
        <v>0</v>
      </c>
      <c r="Q84" s="120"/>
      <c r="R84" s="121">
        <f>R85+R98+R104+R108+R129+R140</f>
        <v>0</v>
      </c>
      <c r="S84" s="120"/>
      <c r="T84" s="122">
        <f>T85+T98+T104+T108+T129+T140</f>
        <v>0</v>
      </c>
      <c r="AR84" s="115" t="s">
        <v>348</v>
      </c>
      <c r="AT84" s="329" t="s">
        <v>337</v>
      </c>
      <c r="AU84" s="329" t="s">
        <v>338</v>
      </c>
      <c r="AY84" s="115" t="s">
        <v>396</v>
      </c>
      <c r="BK84" s="330">
        <f>BK85+BK98+BK104+BK108+BK129+BK140</f>
        <v>0</v>
      </c>
    </row>
    <row r="85" spans="2:65" s="114" customFormat="1" ht="19.899999999999999" customHeight="1">
      <c r="B85" s="113"/>
      <c r="D85" s="123" t="s">
        <v>337</v>
      </c>
      <c r="E85" s="124" t="s">
        <v>679</v>
      </c>
      <c r="F85" s="124" t="s">
        <v>1254</v>
      </c>
      <c r="I85" s="117"/>
      <c r="J85" s="125">
        <f>BK85</f>
        <v>0</v>
      </c>
      <c r="L85" s="113"/>
      <c r="M85" s="119"/>
      <c r="N85" s="120"/>
      <c r="O85" s="120"/>
      <c r="P85" s="121">
        <f>SUM(P86:P97)</f>
        <v>0</v>
      </c>
      <c r="Q85" s="120"/>
      <c r="R85" s="121">
        <f>SUM(R86:R97)</f>
        <v>0</v>
      </c>
      <c r="S85" s="120"/>
      <c r="T85" s="122">
        <f>SUM(T86:T97)</f>
        <v>0</v>
      </c>
      <c r="AR85" s="115" t="s">
        <v>348</v>
      </c>
      <c r="AT85" s="329" t="s">
        <v>337</v>
      </c>
      <c r="AU85" s="329" t="s">
        <v>346</v>
      </c>
      <c r="AY85" s="115" t="s">
        <v>396</v>
      </c>
      <c r="BK85" s="330">
        <f>SUM(BK86:BK97)</f>
        <v>0</v>
      </c>
    </row>
    <row r="86" spans="2:65" s="253" customFormat="1" ht="22.5" customHeight="1">
      <c r="B86" s="15"/>
      <c r="C86" s="126" t="s">
        <v>346</v>
      </c>
      <c r="D86" s="126" t="s">
        <v>399</v>
      </c>
      <c r="E86" s="127" t="s">
        <v>1255</v>
      </c>
      <c r="F86" s="128" t="s">
        <v>1256</v>
      </c>
      <c r="G86" s="129" t="s">
        <v>401</v>
      </c>
      <c r="H86" s="339">
        <v>3</v>
      </c>
      <c r="I86" s="131"/>
      <c r="J86" s="132">
        <f t="shared" ref="J86:J97" si="0">ROUND(I86*H86,2)</f>
        <v>0</v>
      </c>
      <c r="K86" s="128" t="s">
        <v>289</v>
      </c>
      <c r="L86" s="332"/>
      <c r="M86" s="333" t="s">
        <v>289</v>
      </c>
      <c r="N86" s="133" t="s">
        <v>309</v>
      </c>
      <c r="O86" s="255"/>
      <c r="P86" s="134">
        <f t="shared" ref="P86:P97" si="1">O86*H86</f>
        <v>0</v>
      </c>
      <c r="Q86" s="134">
        <v>0</v>
      </c>
      <c r="R86" s="134">
        <f t="shared" ref="R86:R97" si="2">Q86*H86</f>
        <v>0</v>
      </c>
      <c r="S86" s="134">
        <v>0</v>
      </c>
      <c r="T86" s="135">
        <f t="shared" ref="T86:T97" si="3">S86*H86</f>
        <v>0</v>
      </c>
      <c r="AR86" s="306" t="s">
        <v>486</v>
      </c>
      <c r="AT86" s="306" t="s">
        <v>399</v>
      </c>
      <c r="AU86" s="306" t="s">
        <v>348</v>
      </c>
      <c r="AY86" s="306" t="s">
        <v>396</v>
      </c>
      <c r="BE86" s="334">
        <f t="shared" ref="BE86:BE97" si="4">IF(N86="základní",J86,0)</f>
        <v>0</v>
      </c>
      <c r="BF86" s="334">
        <f t="shared" ref="BF86:BF97" si="5">IF(N86="snížená",J86,0)</f>
        <v>0</v>
      </c>
      <c r="BG86" s="334">
        <f t="shared" ref="BG86:BG97" si="6">IF(N86="zákl. přenesená",J86,0)</f>
        <v>0</v>
      </c>
      <c r="BH86" s="334">
        <f t="shared" ref="BH86:BH97" si="7">IF(N86="sníž. přenesená",J86,0)</f>
        <v>0</v>
      </c>
      <c r="BI86" s="334">
        <f t="shared" ref="BI86:BI97" si="8">IF(N86="nulová",J86,0)</f>
        <v>0</v>
      </c>
      <c r="BJ86" s="306" t="s">
        <v>346</v>
      </c>
      <c r="BK86" s="334">
        <f t="shared" ref="BK86:BK97" si="9">ROUND(I86*H86,2)</f>
        <v>0</v>
      </c>
      <c r="BL86" s="306" t="s">
        <v>435</v>
      </c>
      <c r="BM86" s="306" t="s">
        <v>1257</v>
      </c>
    </row>
    <row r="87" spans="2:65" s="253" customFormat="1" ht="22.5" customHeight="1">
      <c r="B87" s="15"/>
      <c r="C87" s="126" t="s">
        <v>348</v>
      </c>
      <c r="D87" s="126" t="s">
        <v>399</v>
      </c>
      <c r="E87" s="127" t="s">
        <v>1145</v>
      </c>
      <c r="F87" s="128" t="s">
        <v>1258</v>
      </c>
      <c r="G87" s="129" t="s">
        <v>401</v>
      </c>
      <c r="H87" s="339">
        <v>2</v>
      </c>
      <c r="I87" s="131"/>
      <c r="J87" s="132">
        <f t="shared" si="0"/>
        <v>0</v>
      </c>
      <c r="K87" s="128" t="s">
        <v>289</v>
      </c>
      <c r="L87" s="332"/>
      <c r="M87" s="333" t="s">
        <v>289</v>
      </c>
      <c r="N87" s="133" t="s">
        <v>309</v>
      </c>
      <c r="O87" s="255"/>
      <c r="P87" s="134">
        <f t="shared" si="1"/>
        <v>0</v>
      </c>
      <c r="Q87" s="134">
        <v>0</v>
      </c>
      <c r="R87" s="134">
        <f t="shared" si="2"/>
        <v>0</v>
      </c>
      <c r="S87" s="134">
        <v>0</v>
      </c>
      <c r="T87" s="135">
        <f t="shared" si="3"/>
        <v>0</v>
      </c>
      <c r="AR87" s="306" t="s">
        <v>486</v>
      </c>
      <c r="AT87" s="306" t="s">
        <v>399</v>
      </c>
      <c r="AU87" s="306" t="s">
        <v>348</v>
      </c>
      <c r="AY87" s="306" t="s">
        <v>396</v>
      </c>
      <c r="BE87" s="334">
        <f t="shared" si="4"/>
        <v>0</v>
      </c>
      <c r="BF87" s="334">
        <f t="shared" si="5"/>
        <v>0</v>
      </c>
      <c r="BG87" s="334">
        <f t="shared" si="6"/>
        <v>0</v>
      </c>
      <c r="BH87" s="334">
        <f t="shared" si="7"/>
        <v>0</v>
      </c>
      <c r="BI87" s="334">
        <f t="shared" si="8"/>
        <v>0</v>
      </c>
      <c r="BJ87" s="306" t="s">
        <v>346</v>
      </c>
      <c r="BK87" s="334">
        <f t="shared" si="9"/>
        <v>0</v>
      </c>
      <c r="BL87" s="306" t="s">
        <v>435</v>
      </c>
      <c r="BM87" s="306" t="s">
        <v>1259</v>
      </c>
    </row>
    <row r="88" spans="2:65" s="253" customFormat="1" ht="22.5" customHeight="1">
      <c r="B88" s="15"/>
      <c r="C88" s="126" t="s">
        <v>406</v>
      </c>
      <c r="D88" s="126" t="s">
        <v>399</v>
      </c>
      <c r="E88" s="127" t="s">
        <v>1260</v>
      </c>
      <c r="F88" s="128" t="s">
        <v>1261</v>
      </c>
      <c r="G88" s="129" t="s">
        <v>401</v>
      </c>
      <c r="H88" s="339">
        <v>4</v>
      </c>
      <c r="I88" s="131"/>
      <c r="J88" s="132">
        <f t="shared" si="0"/>
        <v>0</v>
      </c>
      <c r="K88" s="128" t="s">
        <v>289</v>
      </c>
      <c r="L88" s="332"/>
      <c r="M88" s="333" t="s">
        <v>289</v>
      </c>
      <c r="N88" s="133" t="s">
        <v>309</v>
      </c>
      <c r="O88" s="255"/>
      <c r="P88" s="134">
        <f t="shared" si="1"/>
        <v>0</v>
      </c>
      <c r="Q88" s="134">
        <v>0</v>
      </c>
      <c r="R88" s="134">
        <f t="shared" si="2"/>
        <v>0</v>
      </c>
      <c r="S88" s="134">
        <v>0</v>
      </c>
      <c r="T88" s="135">
        <f t="shared" si="3"/>
        <v>0</v>
      </c>
      <c r="AR88" s="306" t="s">
        <v>486</v>
      </c>
      <c r="AT88" s="306" t="s">
        <v>399</v>
      </c>
      <c r="AU88" s="306" t="s">
        <v>348</v>
      </c>
      <c r="AY88" s="306" t="s">
        <v>396</v>
      </c>
      <c r="BE88" s="334">
        <f t="shared" si="4"/>
        <v>0</v>
      </c>
      <c r="BF88" s="334">
        <f t="shared" si="5"/>
        <v>0</v>
      </c>
      <c r="BG88" s="334">
        <f t="shared" si="6"/>
        <v>0</v>
      </c>
      <c r="BH88" s="334">
        <f t="shared" si="7"/>
        <v>0</v>
      </c>
      <c r="BI88" s="334">
        <f t="shared" si="8"/>
        <v>0</v>
      </c>
      <c r="BJ88" s="306" t="s">
        <v>346</v>
      </c>
      <c r="BK88" s="334">
        <f t="shared" si="9"/>
        <v>0</v>
      </c>
      <c r="BL88" s="306" t="s">
        <v>435</v>
      </c>
      <c r="BM88" s="306" t="s">
        <v>1262</v>
      </c>
    </row>
    <row r="89" spans="2:65" s="253" customFormat="1" ht="22.5" customHeight="1">
      <c r="B89" s="15"/>
      <c r="C89" s="126" t="s">
        <v>403</v>
      </c>
      <c r="D89" s="126" t="s">
        <v>399</v>
      </c>
      <c r="E89" s="127" t="s">
        <v>1263</v>
      </c>
      <c r="F89" s="128" t="s">
        <v>1264</v>
      </c>
      <c r="G89" s="129" t="s">
        <v>401</v>
      </c>
      <c r="H89" s="339">
        <v>1</v>
      </c>
      <c r="I89" s="131"/>
      <c r="J89" s="132">
        <f t="shared" si="0"/>
        <v>0</v>
      </c>
      <c r="K89" s="128" t="s">
        <v>289</v>
      </c>
      <c r="L89" s="332"/>
      <c r="M89" s="333" t="s">
        <v>289</v>
      </c>
      <c r="N89" s="133" t="s">
        <v>309</v>
      </c>
      <c r="O89" s="255"/>
      <c r="P89" s="134">
        <f t="shared" si="1"/>
        <v>0</v>
      </c>
      <c r="Q89" s="134">
        <v>0</v>
      </c>
      <c r="R89" s="134">
        <f t="shared" si="2"/>
        <v>0</v>
      </c>
      <c r="S89" s="134">
        <v>0</v>
      </c>
      <c r="T89" s="135">
        <f t="shared" si="3"/>
        <v>0</v>
      </c>
      <c r="AR89" s="306" t="s">
        <v>486</v>
      </c>
      <c r="AT89" s="306" t="s">
        <v>399</v>
      </c>
      <c r="AU89" s="306" t="s">
        <v>348</v>
      </c>
      <c r="AY89" s="306" t="s">
        <v>396</v>
      </c>
      <c r="BE89" s="334">
        <f t="shared" si="4"/>
        <v>0</v>
      </c>
      <c r="BF89" s="334">
        <f t="shared" si="5"/>
        <v>0</v>
      </c>
      <c r="BG89" s="334">
        <f t="shared" si="6"/>
        <v>0</v>
      </c>
      <c r="BH89" s="334">
        <f t="shared" si="7"/>
        <v>0</v>
      </c>
      <c r="BI89" s="334">
        <f t="shared" si="8"/>
        <v>0</v>
      </c>
      <c r="BJ89" s="306" t="s">
        <v>346</v>
      </c>
      <c r="BK89" s="334">
        <f t="shared" si="9"/>
        <v>0</v>
      </c>
      <c r="BL89" s="306" t="s">
        <v>435</v>
      </c>
      <c r="BM89" s="306" t="s">
        <v>1265</v>
      </c>
    </row>
    <row r="90" spans="2:65" s="253" customFormat="1" ht="22.5" customHeight="1">
      <c r="B90" s="15"/>
      <c r="C90" s="126" t="s">
        <v>409</v>
      </c>
      <c r="D90" s="126" t="s">
        <v>399</v>
      </c>
      <c r="E90" s="127" t="s">
        <v>1266</v>
      </c>
      <c r="F90" s="128" t="s">
        <v>1267</v>
      </c>
      <c r="G90" s="129" t="s">
        <v>401</v>
      </c>
      <c r="H90" s="339">
        <v>1</v>
      </c>
      <c r="I90" s="131"/>
      <c r="J90" s="132">
        <f t="shared" si="0"/>
        <v>0</v>
      </c>
      <c r="K90" s="128" t="s">
        <v>289</v>
      </c>
      <c r="L90" s="332"/>
      <c r="M90" s="333" t="s">
        <v>289</v>
      </c>
      <c r="N90" s="133" t="s">
        <v>309</v>
      </c>
      <c r="O90" s="255"/>
      <c r="P90" s="134">
        <f t="shared" si="1"/>
        <v>0</v>
      </c>
      <c r="Q90" s="134">
        <v>0</v>
      </c>
      <c r="R90" s="134">
        <f t="shared" si="2"/>
        <v>0</v>
      </c>
      <c r="S90" s="134">
        <v>0</v>
      </c>
      <c r="T90" s="135">
        <f t="shared" si="3"/>
        <v>0</v>
      </c>
      <c r="AR90" s="306" t="s">
        <v>486</v>
      </c>
      <c r="AT90" s="306" t="s">
        <v>399</v>
      </c>
      <c r="AU90" s="306" t="s">
        <v>348</v>
      </c>
      <c r="AY90" s="306" t="s">
        <v>396</v>
      </c>
      <c r="BE90" s="334">
        <f t="shared" si="4"/>
        <v>0</v>
      </c>
      <c r="BF90" s="334">
        <f t="shared" si="5"/>
        <v>0</v>
      </c>
      <c r="BG90" s="334">
        <f t="shared" si="6"/>
        <v>0</v>
      </c>
      <c r="BH90" s="334">
        <f t="shared" si="7"/>
        <v>0</v>
      </c>
      <c r="BI90" s="334">
        <f t="shared" si="8"/>
        <v>0</v>
      </c>
      <c r="BJ90" s="306" t="s">
        <v>346</v>
      </c>
      <c r="BK90" s="334">
        <f t="shared" si="9"/>
        <v>0</v>
      </c>
      <c r="BL90" s="306" t="s">
        <v>435</v>
      </c>
      <c r="BM90" s="306" t="s">
        <v>1268</v>
      </c>
    </row>
    <row r="91" spans="2:65" s="253" customFormat="1" ht="22.5" customHeight="1">
      <c r="B91" s="15"/>
      <c r="C91" s="126" t="s">
        <v>412</v>
      </c>
      <c r="D91" s="126" t="s">
        <v>399</v>
      </c>
      <c r="E91" s="127" t="s">
        <v>1269</v>
      </c>
      <c r="F91" s="128" t="s">
        <v>1270</v>
      </c>
      <c r="G91" s="129" t="s">
        <v>401</v>
      </c>
      <c r="H91" s="339">
        <v>1</v>
      </c>
      <c r="I91" s="131"/>
      <c r="J91" s="132">
        <f t="shared" si="0"/>
        <v>0</v>
      </c>
      <c r="K91" s="128" t="s">
        <v>289</v>
      </c>
      <c r="L91" s="332"/>
      <c r="M91" s="333" t="s">
        <v>289</v>
      </c>
      <c r="N91" s="133" t="s">
        <v>309</v>
      </c>
      <c r="O91" s="255"/>
      <c r="P91" s="134">
        <f t="shared" si="1"/>
        <v>0</v>
      </c>
      <c r="Q91" s="134">
        <v>0</v>
      </c>
      <c r="R91" s="134">
        <f t="shared" si="2"/>
        <v>0</v>
      </c>
      <c r="S91" s="134">
        <v>0</v>
      </c>
      <c r="T91" s="135">
        <f t="shared" si="3"/>
        <v>0</v>
      </c>
      <c r="AR91" s="306" t="s">
        <v>486</v>
      </c>
      <c r="AT91" s="306" t="s">
        <v>399</v>
      </c>
      <c r="AU91" s="306" t="s">
        <v>348</v>
      </c>
      <c r="AY91" s="306" t="s">
        <v>396</v>
      </c>
      <c r="BE91" s="334">
        <f t="shared" si="4"/>
        <v>0</v>
      </c>
      <c r="BF91" s="334">
        <f t="shared" si="5"/>
        <v>0</v>
      </c>
      <c r="BG91" s="334">
        <f t="shared" si="6"/>
        <v>0</v>
      </c>
      <c r="BH91" s="334">
        <f t="shared" si="7"/>
        <v>0</v>
      </c>
      <c r="BI91" s="334">
        <f t="shared" si="8"/>
        <v>0</v>
      </c>
      <c r="BJ91" s="306" t="s">
        <v>346</v>
      </c>
      <c r="BK91" s="334">
        <f t="shared" si="9"/>
        <v>0</v>
      </c>
      <c r="BL91" s="306" t="s">
        <v>435</v>
      </c>
      <c r="BM91" s="306" t="s">
        <v>1271</v>
      </c>
    </row>
    <row r="92" spans="2:65" s="253" customFormat="1" ht="22.5" customHeight="1">
      <c r="B92" s="15"/>
      <c r="C92" s="126" t="s">
        <v>414</v>
      </c>
      <c r="D92" s="126" t="s">
        <v>399</v>
      </c>
      <c r="E92" s="127" t="s">
        <v>1272</v>
      </c>
      <c r="F92" s="128" t="s">
        <v>1273</v>
      </c>
      <c r="G92" s="129" t="s">
        <v>401</v>
      </c>
      <c r="H92" s="339">
        <v>1</v>
      </c>
      <c r="I92" s="131"/>
      <c r="J92" s="132">
        <f t="shared" si="0"/>
        <v>0</v>
      </c>
      <c r="K92" s="128" t="s">
        <v>289</v>
      </c>
      <c r="L92" s="332"/>
      <c r="M92" s="333" t="s">
        <v>289</v>
      </c>
      <c r="N92" s="133" t="s">
        <v>309</v>
      </c>
      <c r="O92" s="255"/>
      <c r="P92" s="134">
        <f t="shared" si="1"/>
        <v>0</v>
      </c>
      <c r="Q92" s="134">
        <v>0</v>
      </c>
      <c r="R92" s="134">
        <f t="shared" si="2"/>
        <v>0</v>
      </c>
      <c r="S92" s="134">
        <v>0</v>
      </c>
      <c r="T92" s="135">
        <f t="shared" si="3"/>
        <v>0</v>
      </c>
      <c r="AR92" s="306" t="s">
        <v>486</v>
      </c>
      <c r="AT92" s="306" t="s">
        <v>399</v>
      </c>
      <c r="AU92" s="306" t="s">
        <v>348</v>
      </c>
      <c r="AY92" s="306" t="s">
        <v>396</v>
      </c>
      <c r="BE92" s="334">
        <f t="shared" si="4"/>
        <v>0</v>
      </c>
      <c r="BF92" s="334">
        <f t="shared" si="5"/>
        <v>0</v>
      </c>
      <c r="BG92" s="334">
        <f t="shared" si="6"/>
        <v>0</v>
      </c>
      <c r="BH92" s="334">
        <f t="shared" si="7"/>
        <v>0</v>
      </c>
      <c r="BI92" s="334">
        <f t="shared" si="8"/>
        <v>0</v>
      </c>
      <c r="BJ92" s="306" t="s">
        <v>346</v>
      </c>
      <c r="BK92" s="334">
        <f t="shared" si="9"/>
        <v>0</v>
      </c>
      <c r="BL92" s="306" t="s">
        <v>435</v>
      </c>
      <c r="BM92" s="306" t="s">
        <v>1274</v>
      </c>
    </row>
    <row r="93" spans="2:65" s="253" customFormat="1" ht="22.5" customHeight="1">
      <c r="B93" s="15"/>
      <c r="C93" s="126" t="s">
        <v>402</v>
      </c>
      <c r="D93" s="126" t="s">
        <v>399</v>
      </c>
      <c r="E93" s="127" t="s">
        <v>1275</v>
      </c>
      <c r="F93" s="128" t="s">
        <v>1276</v>
      </c>
      <c r="G93" s="129" t="s">
        <v>401</v>
      </c>
      <c r="H93" s="339">
        <v>1</v>
      </c>
      <c r="I93" s="131"/>
      <c r="J93" s="132">
        <f t="shared" si="0"/>
        <v>0</v>
      </c>
      <c r="K93" s="128" t="s">
        <v>289</v>
      </c>
      <c r="L93" s="332"/>
      <c r="M93" s="333" t="s">
        <v>289</v>
      </c>
      <c r="N93" s="133" t="s">
        <v>309</v>
      </c>
      <c r="O93" s="255"/>
      <c r="P93" s="134">
        <f t="shared" si="1"/>
        <v>0</v>
      </c>
      <c r="Q93" s="134">
        <v>0</v>
      </c>
      <c r="R93" s="134">
        <f t="shared" si="2"/>
        <v>0</v>
      </c>
      <c r="S93" s="134">
        <v>0</v>
      </c>
      <c r="T93" s="135">
        <f t="shared" si="3"/>
        <v>0</v>
      </c>
      <c r="AR93" s="306" t="s">
        <v>486</v>
      </c>
      <c r="AT93" s="306" t="s">
        <v>399</v>
      </c>
      <c r="AU93" s="306" t="s">
        <v>348</v>
      </c>
      <c r="AY93" s="306" t="s">
        <v>396</v>
      </c>
      <c r="BE93" s="334">
        <f t="shared" si="4"/>
        <v>0</v>
      </c>
      <c r="BF93" s="334">
        <f t="shared" si="5"/>
        <v>0</v>
      </c>
      <c r="BG93" s="334">
        <f t="shared" si="6"/>
        <v>0</v>
      </c>
      <c r="BH93" s="334">
        <f t="shared" si="7"/>
        <v>0</v>
      </c>
      <c r="BI93" s="334">
        <f t="shared" si="8"/>
        <v>0</v>
      </c>
      <c r="BJ93" s="306" t="s">
        <v>346</v>
      </c>
      <c r="BK93" s="334">
        <f t="shared" si="9"/>
        <v>0</v>
      </c>
      <c r="BL93" s="306" t="s">
        <v>435</v>
      </c>
      <c r="BM93" s="306" t="s">
        <v>1277</v>
      </c>
    </row>
    <row r="94" spans="2:65" s="253" customFormat="1" ht="22.5" customHeight="1">
      <c r="B94" s="15"/>
      <c r="C94" s="126" t="s">
        <v>419</v>
      </c>
      <c r="D94" s="126" t="s">
        <v>399</v>
      </c>
      <c r="E94" s="127" t="s">
        <v>1278</v>
      </c>
      <c r="F94" s="128" t="s">
        <v>1279</v>
      </c>
      <c r="G94" s="129" t="s">
        <v>401</v>
      </c>
      <c r="H94" s="339">
        <v>2</v>
      </c>
      <c r="I94" s="131"/>
      <c r="J94" s="132">
        <f t="shared" si="0"/>
        <v>0</v>
      </c>
      <c r="K94" s="128" t="s">
        <v>289</v>
      </c>
      <c r="L94" s="332"/>
      <c r="M94" s="333" t="s">
        <v>289</v>
      </c>
      <c r="N94" s="133" t="s">
        <v>309</v>
      </c>
      <c r="O94" s="255"/>
      <c r="P94" s="134">
        <f t="shared" si="1"/>
        <v>0</v>
      </c>
      <c r="Q94" s="134">
        <v>0</v>
      </c>
      <c r="R94" s="134">
        <f t="shared" si="2"/>
        <v>0</v>
      </c>
      <c r="S94" s="134">
        <v>0</v>
      </c>
      <c r="T94" s="135">
        <f t="shared" si="3"/>
        <v>0</v>
      </c>
      <c r="AR94" s="306" t="s">
        <v>486</v>
      </c>
      <c r="AT94" s="306" t="s">
        <v>399</v>
      </c>
      <c r="AU94" s="306" t="s">
        <v>348</v>
      </c>
      <c r="AY94" s="306" t="s">
        <v>396</v>
      </c>
      <c r="BE94" s="334">
        <f t="shared" si="4"/>
        <v>0</v>
      </c>
      <c r="BF94" s="334">
        <f t="shared" si="5"/>
        <v>0</v>
      </c>
      <c r="BG94" s="334">
        <f t="shared" si="6"/>
        <v>0</v>
      </c>
      <c r="BH94" s="334">
        <f t="shared" si="7"/>
        <v>0</v>
      </c>
      <c r="BI94" s="334">
        <f t="shared" si="8"/>
        <v>0</v>
      </c>
      <c r="BJ94" s="306" t="s">
        <v>346</v>
      </c>
      <c r="BK94" s="334">
        <f t="shared" si="9"/>
        <v>0</v>
      </c>
      <c r="BL94" s="306" t="s">
        <v>435</v>
      </c>
      <c r="BM94" s="306" t="s">
        <v>1280</v>
      </c>
    </row>
    <row r="95" spans="2:65" s="253" customFormat="1" ht="22.5" customHeight="1">
      <c r="B95" s="15"/>
      <c r="C95" s="126" t="s">
        <v>422</v>
      </c>
      <c r="D95" s="126" t="s">
        <v>399</v>
      </c>
      <c r="E95" s="127" t="s">
        <v>1281</v>
      </c>
      <c r="F95" s="128" t="s">
        <v>1282</v>
      </c>
      <c r="G95" s="129" t="s">
        <v>401</v>
      </c>
      <c r="H95" s="339">
        <v>1</v>
      </c>
      <c r="I95" s="131"/>
      <c r="J95" s="132">
        <f t="shared" si="0"/>
        <v>0</v>
      </c>
      <c r="K95" s="128" t="s">
        <v>289</v>
      </c>
      <c r="L95" s="332"/>
      <c r="M95" s="333" t="s">
        <v>289</v>
      </c>
      <c r="N95" s="133" t="s">
        <v>309</v>
      </c>
      <c r="O95" s="255"/>
      <c r="P95" s="134">
        <f t="shared" si="1"/>
        <v>0</v>
      </c>
      <c r="Q95" s="134">
        <v>0</v>
      </c>
      <c r="R95" s="134">
        <f t="shared" si="2"/>
        <v>0</v>
      </c>
      <c r="S95" s="134">
        <v>0</v>
      </c>
      <c r="T95" s="135">
        <f t="shared" si="3"/>
        <v>0</v>
      </c>
      <c r="AR95" s="306" t="s">
        <v>486</v>
      </c>
      <c r="AT95" s="306" t="s">
        <v>399</v>
      </c>
      <c r="AU95" s="306" t="s">
        <v>348</v>
      </c>
      <c r="AY95" s="306" t="s">
        <v>396</v>
      </c>
      <c r="BE95" s="334">
        <f t="shared" si="4"/>
        <v>0</v>
      </c>
      <c r="BF95" s="334">
        <f t="shared" si="5"/>
        <v>0</v>
      </c>
      <c r="BG95" s="334">
        <f t="shared" si="6"/>
        <v>0</v>
      </c>
      <c r="BH95" s="334">
        <f t="shared" si="7"/>
        <v>0</v>
      </c>
      <c r="BI95" s="334">
        <f t="shared" si="8"/>
        <v>0</v>
      </c>
      <c r="BJ95" s="306" t="s">
        <v>346</v>
      </c>
      <c r="BK95" s="334">
        <f t="shared" si="9"/>
        <v>0</v>
      </c>
      <c r="BL95" s="306" t="s">
        <v>435</v>
      </c>
      <c r="BM95" s="306" t="s">
        <v>1283</v>
      </c>
    </row>
    <row r="96" spans="2:65" s="253" customFormat="1" ht="22.5" customHeight="1">
      <c r="B96" s="15"/>
      <c r="C96" s="126" t="s">
        <v>424</v>
      </c>
      <c r="D96" s="126" t="s">
        <v>399</v>
      </c>
      <c r="E96" s="127" t="s">
        <v>1284</v>
      </c>
      <c r="F96" s="128" t="s">
        <v>1285</v>
      </c>
      <c r="G96" s="129" t="s">
        <v>401</v>
      </c>
      <c r="H96" s="339">
        <v>1</v>
      </c>
      <c r="I96" s="131"/>
      <c r="J96" s="132">
        <f t="shared" si="0"/>
        <v>0</v>
      </c>
      <c r="K96" s="128" t="s">
        <v>289</v>
      </c>
      <c r="L96" s="332"/>
      <c r="M96" s="333" t="s">
        <v>289</v>
      </c>
      <c r="N96" s="133" t="s">
        <v>309</v>
      </c>
      <c r="O96" s="255"/>
      <c r="P96" s="134">
        <f t="shared" si="1"/>
        <v>0</v>
      </c>
      <c r="Q96" s="134">
        <v>0</v>
      </c>
      <c r="R96" s="134">
        <f t="shared" si="2"/>
        <v>0</v>
      </c>
      <c r="S96" s="134">
        <v>0</v>
      </c>
      <c r="T96" s="135">
        <f t="shared" si="3"/>
        <v>0</v>
      </c>
      <c r="AR96" s="306" t="s">
        <v>486</v>
      </c>
      <c r="AT96" s="306" t="s">
        <v>399</v>
      </c>
      <c r="AU96" s="306" t="s">
        <v>348</v>
      </c>
      <c r="AY96" s="306" t="s">
        <v>396</v>
      </c>
      <c r="BE96" s="334">
        <f t="shared" si="4"/>
        <v>0</v>
      </c>
      <c r="BF96" s="334">
        <f t="shared" si="5"/>
        <v>0</v>
      </c>
      <c r="BG96" s="334">
        <f t="shared" si="6"/>
        <v>0</v>
      </c>
      <c r="BH96" s="334">
        <f t="shared" si="7"/>
        <v>0</v>
      </c>
      <c r="BI96" s="334">
        <f t="shared" si="8"/>
        <v>0</v>
      </c>
      <c r="BJ96" s="306" t="s">
        <v>346</v>
      </c>
      <c r="BK96" s="334">
        <f t="shared" si="9"/>
        <v>0</v>
      </c>
      <c r="BL96" s="306" t="s">
        <v>435</v>
      </c>
      <c r="BM96" s="306" t="s">
        <v>1286</v>
      </c>
    </row>
    <row r="97" spans="2:65" s="253" customFormat="1" ht="22.5" customHeight="1">
      <c r="B97" s="15"/>
      <c r="C97" s="126" t="s">
        <v>426</v>
      </c>
      <c r="D97" s="126" t="s">
        <v>399</v>
      </c>
      <c r="E97" s="127" t="s">
        <v>1287</v>
      </c>
      <c r="F97" s="128" t="s">
        <v>1288</v>
      </c>
      <c r="G97" s="129" t="s">
        <v>401</v>
      </c>
      <c r="H97" s="339">
        <v>1</v>
      </c>
      <c r="I97" s="131"/>
      <c r="J97" s="132">
        <f t="shared" si="0"/>
        <v>0</v>
      </c>
      <c r="K97" s="128" t="s">
        <v>289</v>
      </c>
      <c r="L97" s="332"/>
      <c r="M97" s="333" t="s">
        <v>289</v>
      </c>
      <c r="N97" s="133" t="s">
        <v>309</v>
      </c>
      <c r="O97" s="255"/>
      <c r="P97" s="134">
        <f t="shared" si="1"/>
        <v>0</v>
      </c>
      <c r="Q97" s="134">
        <v>0</v>
      </c>
      <c r="R97" s="134">
        <f t="shared" si="2"/>
        <v>0</v>
      </c>
      <c r="S97" s="134">
        <v>0</v>
      </c>
      <c r="T97" s="135">
        <f t="shared" si="3"/>
        <v>0</v>
      </c>
      <c r="AR97" s="306" t="s">
        <v>486</v>
      </c>
      <c r="AT97" s="306" t="s">
        <v>399</v>
      </c>
      <c r="AU97" s="306" t="s">
        <v>348</v>
      </c>
      <c r="AY97" s="306" t="s">
        <v>396</v>
      </c>
      <c r="BE97" s="334">
        <f t="shared" si="4"/>
        <v>0</v>
      </c>
      <c r="BF97" s="334">
        <f t="shared" si="5"/>
        <v>0</v>
      </c>
      <c r="BG97" s="334">
        <f t="shared" si="6"/>
        <v>0</v>
      </c>
      <c r="BH97" s="334">
        <f t="shared" si="7"/>
        <v>0</v>
      </c>
      <c r="BI97" s="334">
        <f t="shared" si="8"/>
        <v>0</v>
      </c>
      <c r="BJ97" s="306" t="s">
        <v>346</v>
      </c>
      <c r="BK97" s="334">
        <f t="shared" si="9"/>
        <v>0</v>
      </c>
      <c r="BL97" s="306" t="s">
        <v>435</v>
      </c>
      <c r="BM97" s="306" t="s">
        <v>1289</v>
      </c>
    </row>
    <row r="98" spans="2:65" s="114" customFormat="1" ht="29.85" customHeight="1">
      <c r="B98" s="113"/>
      <c r="D98" s="123" t="s">
        <v>337</v>
      </c>
      <c r="E98" s="124" t="s">
        <v>746</v>
      </c>
      <c r="F98" s="124" t="s">
        <v>1290</v>
      </c>
      <c r="H98" s="335"/>
      <c r="I98" s="117"/>
      <c r="J98" s="125">
        <f>BK98</f>
        <v>0</v>
      </c>
      <c r="L98" s="113"/>
      <c r="M98" s="119"/>
      <c r="N98" s="120"/>
      <c r="O98" s="120"/>
      <c r="P98" s="121">
        <f>SUM(P99:P103)</f>
        <v>0</v>
      </c>
      <c r="Q98" s="120"/>
      <c r="R98" s="121">
        <f>SUM(R99:R103)</f>
        <v>0</v>
      </c>
      <c r="S98" s="120"/>
      <c r="T98" s="122">
        <f>SUM(T99:T103)</f>
        <v>0</v>
      </c>
      <c r="AR98" s="115" t="s">
        <v>346</v>
      </c>
      <c r="AT98" s="329" t="s">
        <v>337</v>
      </c>
      <c r="AU98" s="329" t="s">
        <v>346</v>
      </c>
      <c r="AY98" s="115" t="s">
        <v>396</v>
      </c>
      <c r="BK98" s="330">
        <f>SUM(BK99:BK103)</f>
        <v>0</v>
      </c>
    </row>
    <row r="99" spans="2:65" s="253" customFormat="1" ht="22.5" customHeight="1">
      <c r="B99" s="15"/>
      <c r="C99" s="126" t="s">
        <v>428</v>
      </c>
      <c r="D99" s="126" t="s">
        <v>399</v>
      </c>
      <c r="E99" s="127" t="s">
        <v>1291</v>
      </c>
      <c r="F99" s="128" t="s">
        <v>1292</v>
      </c>
      <c r="G99" s="129" t="s">
        <v>401</v>
      </c>
      <c r="H99" s="339">
        <v>1</v>
      </c>
      <c r="I99" s="131"/>
      <c r="J99" s="132">
        <f>ROUND(I99*H99,2)</f>
        <v>0</v>
      </c>
      <c r="K99" s="128" t="s">
        <v>289</v>
      </c>
      <c r="L99" s="332"/>
      <c r="M99" s="333" t="s">
        <v>289</v>
      </c>
      <c r="N99" s="133" t="s">
        <v>309</v>
      </c>
      <c r="O99" s="255"/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5">
        <f>S99*H99</f>
        <v>0</v>
      </c>
      <c r="AR99" s="306" t="s">
        <v>402</v>
      </c>
      <c r="AT99" s="306" t="s">
        <v>399</v>
      </c>
      <c r="AU99" s="306" t="s">
        <v>348</v>
      </c>
      <c r="AY99" s="306" t="s">
        <v>396</v>
      </c>
      <c r="BE99" s="334">
        <f>IF(N99="základní",J99,0)</f>
        <v>0</v>
      </c>
      <c r="BF99" s="334">
        <f>IF(N99="snížená",J99,0)</f>
        <v>0</v>
      </c>
      <c r="BG99" s="334">
        <f>IF(N99="zákl. přenesená",J99,0)</f>
        <v>0</v>
      </c>
      <c r="BH99" s="334">
        <f>IF(N99="sníž. přenesená",J99,0)</f>
        <v>0</v>
      </c>
      <c r="BI99" s="334">
        <f>IF(N99="nulová",J99,0)</f>
        <v>0</v>
      </c>
      <c r="BJ99" s="306" t="s">
        <v>346</v>
      </c>
      <c r="BK99" s="334">
        <f>ROUND(I99*H99,2)</f>
        <v>0</v>
      </c>
      <c r="BL99" s="306" t="s">
        <v>403</v>
      </c>
      <c r="BM99" s="306" t="s">
        <v>1293</v>
      </c>
    </row>
    <row r="100" spans="2:65" s="253" customFormat="1" ht="22.5" customHeight="1">
      <c r="B100" s="15"/>
      <c r="C100" s="126" t="s">
        <v>430</v>
      </c>
      <c r="D100" s="126" t="s">
        <v>399</v>
      </c>
      <c r="E100" s="127" t="s">
        <v>1294</v>
      </c>
      <c r="F100" s="128" t="s">
        <v>1295</v>
      </c>
      <c r="G100" s="129" t="s">
        <v>401</v>
      </c>
      <c r="H100" s="339">
        <v>2</v>
      </c>
      <c r="I100" s="131"/>
      <c r="J100" s="132">
        <f>ROUND(I100*H100,2)</f>
        <v>0</v>
      </c>
      <c r="K100" s="128" t="s">
        <v>289</v>
      </c>
      <c r="L100" s="332"/>
      <c r="M100" s="333" t="s">
        <v>289</v>
      </c>
      <c r="N100" s="133" t="s">
        <v>309</v>
      </c>
      <c r="O100" s="255"/>
      <c r="P100" s="134">
        <f>O100*H100</f>
        <v>0</v>
      </c>
      <c r="Q100" s="134">
        <v>0</v>
      </c>
      <c r="R100" s="134">
        <f>Q100*H100</f>
        <v>0</v>
      </c>
      <c r="S100" s="134">
        <v>0</v>
      </c>
      <c r="T100" s="135">
        <f>S100*H100</f>
        <v>0</v>
      </c>
      <c r="AR100" s="306" t="s">
        <v>402</v>
      </c>
      <c r="AT100" s="306" t="s">
        <v>399</v>
      </c>
      <c r="AU100" s="306" t="s">
        <v>348</v>
      </c>
      <c r="AY100" s="306" t="s">
        <v>396</v>
      </c>
      <c r="BE100" s="334">
        <f>IF(N100="základní",J100,0)</f>
        <v>0</v>
      </c>
      <c r="BF100" s="334">
        <f>IF(N100="snížená",J100,0)</f>
        <v>0</v>
      </c>
      <c r="BG100" s="334">
        <f>IF(N100="zákl. přenesená",J100,0)</f>
        <v>0</v>
      </c>
      <c r="BH100" s="334">
        <f>IF(N100="sníž. přenesená",J100,0)</f>
        <v>0</v>
      </c>
      <c r="BI100" s="334">
        <f>IF(N100="nulová",J100,0)</f>
        <v>0</v>
      </c>
      <c r="BJ100" s="306" t="s">
        <v>346</v>
      </c>
      <c r="BK100" s="334">
        <f>ROUND(I100*H100,2)</f>
        <v>0</v>
      </c>
      <c r="BL100" s="306" t="s">
        <v>403</v>
      </c>
      <c r="BM100" s="306" t="s">
        <v>1296</v>
      </c>
    </row>
    <row r="101" spans="2:65" s="253" customFormat="1" ht="22.5" customHeight="1">
      <c r="B101" s="15"/>
      <c r="C101" s="126" t="s">
        <v>278</v>
      </c>
      <c r="D101" s="126" t="s">
        <v>399</v>
      </c>
      <c r="E101" s="127" t="s">
        <v>1297</v>
      </c>
      <c r="F101" s="128" t="s">
        <v>1298</v>
      </c>
      <c r="G101" s="129" t="s">
        <v>401</v>
      </c>
      <c r="H101" s="339">
        <v>1</v>
      </c>
      <c r="I101" s="131"/>
      <c r="J101" s="132">
        <f>ROUND(I101*H101,2)</f>
        <v>0</v>
      </c>
      <c r="K101" s="128" t="s">
        <v>289</v>
      </c>
      <c r="L101" s="332"/>
      <c r="M101" s="333" t="s">
        <v>289</v>
      </c>
      <c r="N101" s="133" t="s">
        <v>309</v>
      </c>
      <c r="O101" s="255"/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5">
        <f>S101*H101</f>
        <v>0</v>
      </c>
      <c r="AR101" s="306" t="s">
        <v>402</v>
      </c>
      <c r="AT101" s="306" t="s">
        <v>399</v>
      </c>
      <c r="AU101" s="306" t="s">
        <v>348</v>
      </c>
      <c r="AY101" s="306" t="s">
        <v>396</v>
      </c>
      <c r="BE101" s="334">
        <f>IF(N101="základní",J101,0)</f>
        <v>0</v>
      </c>
      <c r="BF101" s="334">
        <f>IF(N101="snížená",J101,0)</f>
        <v>0</v>
      </c>
      <c r="BG101" s="334">
        <f>IF(N101="zákl. přenesená",J101,0)</f>
        <v>0</v>
      </c>
      <c r="BH101" s="334">
        <f>IF(N101="sníž. přenesená",J101,0)</f>
        <v>0</v>
      </c>
      <c r="BI101" s="334">
        <f>IF(N101="nulová",J101,0)</f>
        <v>0</v>
      </c>
      <c r="BJ101" s="306" t="s">
        <v>346</v>
      </c>
      <c r="BK101" s="334">
        <f>ROUND(I101*H101,2)</f>
        <v>0</v>
      </c>
      <c r="BL101" s="306" t="s">
        <v>403</v>
      </c>
      <c r="BM101" s="306" t="s">
        <v>1299</v>
      </c>
    </row>
    <row r="102" spans="2:65" s="253" customFormat="1" ht="22.5" customHeight="1">
      <c r="B102" s="15"/>
      <c r="C102" s="126" t="s">
        <v>435</v>
      </c>
      <c r="D102" s="126" t="s">
        <v>399</v>
      </c>
      <c r="E102" s="127" t="s">
        <v>1300</v>
      </c>
      <c r="F102" s="128" t="s">
        <v>1301</v>
      </c>
      <c r="G102" s="129" t="s">
        <v>401</v>
      </c>
      <c r="H102" s="339">
        <v>1</v>
      </c>
      <c r="I102" s="131"/>
      <c r="J102" s="132">
        <f>ROUND(I102*H102,2)</f>
        <v>0</v>
      </c>
      <c r="K102" s="128" t="s">
        <v>289</v>
      </c>
      <c r="L102" s="332"/>
      <c r="M102" s="333" t="s">
        <v>289</v>
      </c>
      <c r="N102" s="133" t="s">
        <v>309</v>
      </c>
      <c r="O102" s="255"/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306" t="s">
        <v>402</v>
      </c>
      <c r="AT102" s="306" t="s">
        <v>399</v>
      </c>
      <c r="AU102" s="306" t="s">
        <v>348</v>
      </c>
      <c r="AY102" s="306" t="s">
        <v>396</v>
      </c>
      <c r="BE102" s="334">
        <f>IF(N102="základní",J102,0)</f>
        <v>0</v>
      </c>
      <c r="BF102" s="334">
        <f>IF(N102="snížená",J102,0)</f>
        <v>0</v>
      </c>
      <c r="BG102" s="334">
        <f>IF(N102="zákl. přenesená",J102,0)</f>
        <v>0</v>
      </c>
      <c r="BH102" s="334">
        <f>IF(N102="sníž. přenesená",J102,0)</f>
        <v>0</v>
      </c>
      <c r="BI102" s="334">
        <f>IF(N102="nulová",J102,0)</f>
        <v>0</v>
      </c>
      <c r="BJ102" s="306" t="s">
        <v>346</v>
      </c>
      <c r="BK102" s="334">
        <f>ROUND(I102*H102,2)</f>
        <v>0</v>
      </c>
      <c r="BL102" s="306" t="s">
        <v>403</v>
      </c>
      <c r="BM102" s="306" t="s">
        <v>1302</v>
      </c>
    </row>
    <row r="103" spans="2:65" s="253" customFormat="1" ht="22.5" customHeight="1">
      <c r="B103" s="15"/>
      <c r="C103" s="126" t="s">
        <v>438</v>
      </c>
      <c r="D103" s="126" t="s">
        <v>399</v>
      </c>
      <c r="E103" s="127" t="s">
        <v>1303</v>
      </c>
      <c r="F103" s="128" t="s">
        <v>1304</v>
      </c>
      <c r="G103" s="129" t="s">
        <v>401</v>
      </c>
      <c r="H103" s="339">
        <v>1</v>
      </c>
      <c r="I103" s="131"/>
      <c r="J103" s="132">
        <f>ROUND(I103*H103,2)</f>
        <v>0</v>
      </c>
      <c r="K103" s="128" t="s">
        <v>289</v>
      </c>
      <c r="L103" s="332"/>
      <c r="M103" s="333" t="s">
        <v>289</v>
      </c>
      <c r="N103" s="133" t="s">
        <v>309</v>
      </c>
      <c r="O103" s="255"/>
      <c r="P103" s="134">
        <f>O103*H103</f>
        <v>0</v>
      </c>
      <c r="Q103" s="134">
        <v>0</v>
      </c>
      <c r="R103" s="134">
        <f>Q103*H103</f>
        <v>0</v>
      </c>
      <c r="S103" s="134">
        <v>0</v>
      </c>
      <c r="T103" s="135">
        <f>S103*H103</f>
        <v>0</v>
      </c>
      <c r="AR103" s="306" t="s">
        <v>402</v>
      </c>
      <c r="AT103" s="306" t="s">
        <v>399</v>
      </c>
      <c r="AU103" s="306" t="s">
        <v>348</v>
      </c>
      <c r="AY103" s="306" t="s">
        <v>396</v>
      </c>
      <c r="BE103" s="334">
        <f>IF(N103="základní",J103,0)</f>
        <v>0</v>
      </c>
      <c r="BF103" s="334">
        <f>IF(N103="snížená",J103,0)</f>
        <v>0</v>
      </c>
      <c r="BG103" s="334">
        <f>IF(N103="zákl. přenesená",J103,0)</f>
        <v>0</v>
      </c>
      <c r="BH103" s="334">
        <f>IF(N103="sníž. přenesená",J103,0)</f>
        <v>0</v>
      </c>
      <c r="BI103" s="334">
        <f>IF(N103="nulová",J103,0)</f>
        <v>0</v>
      </c>
      <c r="BJ103" s="306" t="s">
        <v>346</v>
      </c>
      <c r="BK103" s="334">
        <f>ROUND(I103*H103,2)</f>
        <v>0</v>
      </c>
      <c r="BL103" s="306" t="s">
        <v>403</v>
      </c>
      <c r="BM103" s="306" t="s">
        <v>1305</v>
      </c>
    </row>
    <row r="104" spans="2:65" s="114" customFormat="1" ht="29.85" customHeight="1">
      <c r="B104" s="113"/>
      <c r="D104" s="123" t="s">
        <v>337</v>
      </c>
      <c r="E104" s="124" t="s">
        <v>754</v>
      </c>
      <c r="F104" s="124" t="s">
        <v>1306</v>
      </c>
      <c r="H104" s="335"/>
      <c r="I104" s="117"/>
      <c r="J104" s="125">
        <f>BK104</f>
        <v>0</v>
      </c>
      <c r="L104" s="113"/>
      <c r="M104" s="119"/>
      <c r="N104" s="120"/>
      <c r="O104" s="120"/>
      <c r="P104" s="121">
        <f>SUM(P105:P107)</f>
        <v>0</v>
      </c>
      <c r="Q104" s="120"/>
      <c r="R104" s="121">
        <f>SUM(R105:R107)</f>
        <v>0</v>
      </c>
      <c r="S104" s="120"/>
      <c r="T104" s="122">
        <f>SUM(T105:T107)</f>
        <v>0</v>
      </c>
      <c r="AR104" s="115" t="s">
        <v>346</v>
      </c>
      <c r="AT104" s="329" t="s">
        <v>337</v>
      </c>
      <c r="AU104" s="329" t="s">
        <v>346</v>
      </c>
      <c r="AY104" s="115" t="s">
        <v>396</v>
      </c>
      <c r="BK104" s="330">
        <f>SUM(BK105:BK107)</f>
        <v>0</v>
      </c>
    </row>
    <row r="105" spans="2:65" s="253" customFormat="1" ht="31.5" customHeight="1">
      <c r="B105" s="15"/>
      <c r="C105" s="126" t="s">
        <v>443</v>
      </c>
      <c r="D105" s="126" t="s">
        <v>399</v>
      </c>
      <c r="E105" s="127" t="s">
        <v>1307</v>
      </c>
      <c r="F105" s="128" t="s">
        <v>1308</v>
      </c>
      <c r="G105" s="129" t="s">
        <v>401</v>
      </c>
      <c r="H105" s="339">
        <v>1</v>
      </c>
      <c r="I105" s="131"/>
      <c r="J105" s="132">
        <f>ROUND(I105*H105,2)</f>
        <v>0</v>
      </c>
      <c r="K105" s="128" t="s">
        <v>289</v>
      </c>
      <c r="L105" s="332"/>
      <c r="M105" s="333" t="s">
        <v>289</v>
      </c>
      <c r="N105" s="133" t="s">
        <v>309</v>
      </c>
      <c r="O105" s="255"/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5">
        <f>S105*H105</f>
        <v>0</v>
      </c>
      <c r="AR105" s="306" t="s">
        <v>402</v>
      </c>
      <c r="AT105" s="306" t="s">
        <v>399</v>
      </c>
      <c r="AU105" s="306" t="s">
        <v>348</v>
      </c>
      <c r="AY105" s="306" t="s">
        <v>396</v>
      </c>
      <c r="BE105" s="334">
        <f>IF(N105="základní",J105,0)</f>
        <v>0</v>
      </c>
      <c r="BF105" s="334">
        <f>IF(N105="snížená",J105,0)</f>
        <v>0</v>
      </c>
      <c r="BG105" s="334">
        <f>IF(N105="zákl. přenesená",J105,0)</f>
        <v>0</v>
      </c>
      <c r="BH105" s="334">
        <f>IF(N105="sníž. přenesená",J105,0)</f>
        <v>0</v>
      </c>
      <c r="BI105" s="334">
        <f>IF(N105="nulová",J105,0)</f>
        <v>0</v>
      </c>
      <c r="BJ105" s="306" t="s">
        <v>346</v>
      </c>
      <c r="BK105" s="334">
        <f>ROUND(I105*H105,2)</f>
        <v>0</v>
      </c>
      <c r="BL105" s="306" t="s">
        <v>403</v>
      </c>
      <c r="BM105" s="306" t="s">
        <v>1309</v>
      </c>
    </row>
    <row r="106" spans="2:65" s="253" customFormat="1" ht="22.5" customHeight="1">
      <c r="B106" s="15"/>
      <c r="C106" s="126" t="s">
        <v>447</v>
      </c>
      <c r="D106" s="126" t="s">
        <v>399</v>
      </c>
      <c r="E106" s="127" t="s">
        <v>1310</v>
      </c>
      <c r="F106" s="128" t="s">
        <v>1311</v>
      </c>
      <c r="G106" s="129" t="s">
        <v>401</v>
      </c>
      <c r="H106" s="339">
        <v>2</v>
      </c>
      <c r="I106" s="131"/>
      <c r="J106" s="132">
        <f>ROUND(I106*H106,2)</f>
        <v>0</v>
      </c>
      <c r="K106" s="128" t="s">
        <v>289</v>
      </c>
      <c r="L106" s="332"/>
      <c r="M106" s="333" t="s">
        <v>289</v>
      </c>
      <c r="N106" s="133" t="s">
        <v>309</v>
      </c>
      <c r="O106" s="255"/>
      <c r="P106" s="134">
        <f>O106*H106</f>
        <v>0</v>
      </c>
      <c r="Q106" s="134">
        <v>0</v>
      </c>
      <c r="R106" s="134">
        <f>Q106*H106</f>
        <v>0</v>
      </c>
      <c r="S106" s="134">
        <v>0</v>
      </c>
      <c r="T106" s="135">
        <f>S106*H106</f>
        <v>0</v>
      </c>
      <c r="AR106" s="306" t="s">
        <v>402</v>
      </c>
      <c r="AT106" s="306" t="s">
        <v>399</v>
      </c>
      <c r="AU106" s="306" t="s">
        <v>348</v>
      </c>
      <c r="AY106" s="306" t="s">
        <v>396</v>
      </c>
      <c r="BE106" s="334">
        <f>IF(N106="základní",J106,0)</f>
        <v>0</v>
      </c>
      <c r="BF106" s="334">
        <f>IF(N106="snížená",J106,0)</f>
        <v>0</v>
      </c>
      <c r="BG106" s="334">
        <f>IF(N106="zákl. přenesená",J106,0)</f>
        <v>0</v>
      </c>
      <c r="BH106" s="334">
        <f>IF(N106="sníž. přenesená",J106,0)</f>
        <v>0</v>
      </c>
      <c r="BI106" s="334">
        <f>IF(N106="nulová",J106,0)</f>
        <v>0</v>
      </c>
      <c r="BJ106" s="306" t="s">
        <v>346</v>
      </c>
      <c r="BK106" s="334">
        <f>ROUND(I106*H106,2)</f>
        <v>0</v>
      </c>
      <c r="BL106" s="306" t="s">
        <v>403</v>
      </c>
      <c r="BM106" s="306" t="s">
        <v>1312</v>
      </c>
    </row>
    <row r="107" spans="2:65" s="253" customFormat="1" ht="22.5" customHeight="1">
      <c r="B107" s="15"/>
      <c r="C107" s="126" t="s">
        <v>451</v>
      </c>
      <c r="D107" s="126" t="s">
        <v>399</v>
      </c>
      <c r="E107" s="127" t="s">
        <v>1313</v>
      </c>
      <c r="F107" s="128" t="s">
        <v>1314</v>
      </c>
      <c r="G107" s="129" t="s">
        <v>401</v>
      </c>
      <c r="H107" s="339">
        <v>4</v>
      </c>
      <c r="I107" s="131"/>
      <c r="J107" s="132">
        <f>ROUND(I107*H107,2)</f>
        <v>0</v>
      </c>
      <c r="K107" s="128" t="s">
        <v>289</v>
      </c>
      <c r="L107" s="332"/>
      <c r="M107" s="333" t="s">
        <v>289</v>
      </c>
      <c r="N107" s="133" t="s">
        <v>309</v>
      </c>
      <c r="O107" s="255"/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306" t="s">
        <v>402</v>
      </c>
      <c r="AT107" s="306" t="s">
        <v>399</v>
      </c>
      <c r="AU107" s="306" t="s">
        <v>348</v>
      </c>
      <c r="AY107" s="306" t="s">
        <v>396</v>
      </c>
      <c r="BE107" s="334">
        <f>IF(N107="základní",J107,0)</f>
        <v>0</v>
      </c>
      <c r="BF107" s="334">
        <f>IF(N107="snížená",J107,0)</f>
        <v>0</v>
      </c>
      <c r="BG107" s="334">
        <f>IF(N107="zákl. přenesená",J107,0)</f>
        <v>0</v>
      </c>
      <c r="BH107" s="334">
        <f>IF(N107="sníž. přenesená",J107,0)</f>
        <v>0</v>
      </c>
      <c r="BI107" s="334">
        <f>IF(N107="nulová",J107,0)</f>
        <v>0</v>
      </c>
      <c r="BJ107" s="306" t="s">
        <v>346</v>
      </c>
      <c r="BK107" s="334">
        <f>ROUND(I107*H107,2)</f>
        <v>0</v>
      </c>
      <c r="BL107" s="306" t="s">
        <v>403</v>
      </c>
      <c r="BM107" s="306" t="s">
        <v>1315</v>
      </c>
    </row>
    <row r="108" spans="2:65" s="114" customFormat="1" ht="29.85" customHeight="1">
      <c r="B108" s="113"/>
      <c r="D108" s="123" t="s">
        <v>337</v>
      </c>
      <c r="E108" s="124" t="s">
        <v>763</v>
      </c>
      <c r="F108" s="124" t="s">
        <v>1316</v>
      </c>
      <c r="H108" s="335"/>
      <c r="I108" s="117"/>
      <c r="J108" s="125">
        <f>BK108</f>
        <v>0</v>
      </c>
      <c r="L108" s="113"/>
      <c r="M108" s="119"/>
      <c r="N108" s="120"/>
      <c r="O108" s="120"/>
      <c r="P108" s="121">
        <f>SUM(P109:P128)</f>
        <v>0</v>
      </c>
      <c r="Q108" s="120"/>
      <c r="R108" s="121">
        <f>SUM(R109:R128)</f>
        <v>0</v>
      </c>
      <c r="S108" s="120"/>
      <c r="T108" s="122">
        <f>SUM(T109:T128)</f>
        <v>0</v>
      </c>
      <c r="AR108" s="115" t="s">
        <v>346</v>
      </c>
      <c r="AT108" s="329" t="s">
        <v>337</v>
      </c>
      <c r="AU108" s="329" t="s">
        <v>346</v>
      </c>
      <c r="AY108" s="115" t="s">
        <v>396</v>
      </c>
      <c r="BK108" s="330">
        <f>SUM(BK109:BK128)</f>
        <v>0</v>
      </c>
    </row>
    <row r="109" spans="2:65" s="253" customFormat="1" ht="22.5" customHeight="1">
      <c r="B109" s="15"/>
      <c r="C109" s="126" t="s">
        <v>277</v>
      </c>
      <c r="D109" s="126" t="s">
        <v>399</v>
      </c>
      <c r="E109" s="127" t="s">
        <v>1317</v>
      </c>
      <c r="F109" s="128" t="s">
        <v>1318</v>
      </c>
      <c r="G109" s="129" t="s">
        <v>441</v>
      </c>
      <c r="H109" s="339">
        <v>20</v>
      </c>
      <c r="I109" s="131"/>
      <c r="J109" s="132">
        <f t="shared" ref="J109:J128" si="10">ROUND(I109*H109,2)</f>
        <v>0</v>
      </c>
      <c r="K109" s="128" t="s">
        <v>289</v>
      </c>
      <c r="L109" s="332"/>
      <c r="M109" s="333" t="s">
        <v>289</v>
      </c>
      <c r="N109" s="133" t="s">
        <v>309</v>
      </c>
      <c r="O109" s="255"/>
      <c r="P109" s="134">
        <f t="shared" ref="P109:P128" si="11">O109*H109</f>
        <v>0</v>
      </c>
      <c r="Q109" s="134">
        <v>0</v>
      </c>
      <c r="R109" s="134">
        <f t="shared" ref="R109:R128" si="12">Q109*H109</f>
        <v>0</v>
      </c>
      <c r="S109" s="134">
        <v>0</v>
      </c>
      <c r="T109" s="135">
        <f t="shared" ref="T109:T128" si="13">S109*H109</f>
        <v>0</v>
      </c>
      <c r="AR109" s="306" t="s">
        <v>402</v>
      </c>
      <c r="AT109" s="306" t="s">
        <v>399</v>
      </c>
      <c r="AU109" s="306" t="s">
        <v>348</v>
      </c>
      <c r="AY109" s="306" t="s">
        <v>396</v>
      </c>
      <c r="BE109" s="334">
        <f t="shared" ref="BE109:BE128" si="14">IF(N109="základní",J109,0)</f>
        <v>0</v>
      </c>
      <c r="BF109" s="334">
        <f t="shared" ref="BF109:BF128" si="15">IF(N109="snížená",J109,0)</f>
        <v>0</v>
      </c>
      <c r="BG109" s="334">
        <f t="shared" ref="BG109:BG128" si="16">IF(N109="zákl. přenesená",J109,0)</f>
        <v>0</v>
      </c>
      <c r="BH109" s="334">
        <f t="shared" ref="BH109:BH128" si="17">IF(N109="sníž. přenesená",J109,0)</f>
        <v>0</v>
      </c>
      <c r="BI109" s="334">
        <f t="shared" ref="BI109:BI128" si="18">IF(N109="nulová",J109,0)</f>
        <v>0</v>
      </c>
      <c r="BJ109" s="306" t="s">
        <v>346</v>
      </c>
      <c r="BK109" s="334">
        <f t="shared" ref="BK109:BK128" si="19">ROUND(I109*H109,2)</f>
        <v>0</v>
      </c>
      <c r="BL109" s="306" t="s">
        <v>403</v>
      </c>
      <c r="BM109" s="306" t="s">
        <v>1319</v>
      </c>
    </row>
    <row r="110" spans="2:65" s="253" customFormat="1" ht="22.5" customHeight="1">
      <c r="B110" s="15"/>
      <c r="C110" s="126" t="s">
        <v>459</v>
      </c>
      <c r="D110" s="126" t="s">
        <v>399</v>
      </c>
      <c r="E110" s="127" t="s">
        <v>1320</v>
      </c>
      <c r="F110" s="128" t="s">
        <v>1321</v>
      </c>
      <c r="G110" s="129" t="s">
        <v>441</v>
      </c>
      <c r="H110" s="339">
        <v>20</v>
      </c>
      <c r="I110" s="131"/>
      <c r="J110" s="132">
        <f t="shared" si="10"/>
        <v>0</v>
      </c>
      <c r="K110" s="128" t="s">
        <v>289</v>
      </c>
      <c r="L110" s="332"/>
      <c r="M110" s="333" t="s">
        <v>289</v>
      </c>
      <c r="N110" s="133" t="s">
        <v>309</v>
      </c>
      <c r="O110" s="255"/>
      <c r="P110" s="134">
        <f t="shared" si="11"/>
        <v>0</v>
      </c>
      <c r="Q110" s="134">
        <v>0</v>
      </c>
      <c r="R110" s="134">
        <f t="shared" si="12"/>
        <v>0</v>
      </c>
      <c r="S110" s="134">
        <v>0</v>
      </c>
      <c r="T110" s="135">
        <f t="shared" si="13"/>
        <v>0</v>
      </c>
      <c r="AR110" s="306" t="s">
        <v>402</v>
      </c>
      <c r="AT110" s="306" t="s">
        <v>399</v>
      </c>
      <c r="AU110" s="306" t="s">
        <v>348</v>
      </c>
      <c r="AY110" s="306" t="s">
        <v>396</v>
      </c>
      <c r="BE110" s="334">
        <f t="shared" si="14"/>
        <v>0</v>
      </c>
      <c r="BF110" s="334">
        <f t="shared" si="15"/>
        <v>0</v>
      </c>
      <c r="BG110" s="334">
        <f t="shared" si="16"/>
        <v>0</v>
      </c>
      <c r="BH110" s="334">
        <f t="shared" si="17"/>
        <v>0</v>
      </c>
      <c r="BI110" s="334">
        <f t="shared" si="18"/>
        <v>0</v>
      </c>
      <c r="BJ110" s="306" t="s">
        <v>346</v>
      </c>
      <c r="BK110" s="334">
        <f t="shared" si="19"/>
        <v>0</v>
      </c>
      <c r="BL110" s="306" t="s">
        <v>403</v>
      </c>
      <c r="BM110" s="306" t="s">
        <v>1322</v>
      </c>
    </row>
    <row r="111" spans="2:65" s="253" customFormat="1" ht="22.5" customHeight="1">
      <c r="B111" s="15"/>
      <c r="C111" s="126" t="s">
        <v>463</v>
      </c>
      <c r="D111" s="126" t="s">
        <v>399</v>
      </c>
      <c r="E111" s="127" t="s">
        <v>1323</v>
      </c>
      <c r="F111" s="128" t="s">
        <v>1082</v>
      </c>
      <c r="G111" s="129" t="s">
        <v>441</v>
      </c>
      <c r="H111" s="339">
        <v>40</v>
      </c>
      <c r="I111" s="131"/>
      <c r="J111" s="132">
        <f t="shared" si="10"/>
        <v>0</v>
      </c>
      <c r="K111" s="128" t="s">
        <v>289</v>
      </c>
      <c r="L111" s="332"/>
      <c r="M111" s="333" t="s">
        <v>289</v>
      </c>
      <c r="N111" s="133" t="s">
        <v>309</v>
      </c>
      <c r="O111" s="255"/>
      <c r="P111" s="134">
        <f t="shared" si="11"/>
        <v>0</v>
      </c>
      <c r="Q111" s="134">
        <v>0</v>
      </c>
      <c r="R111" s="134">
        <f t="shared" si="12"/>
        <v>0</v>
      </c>
      <c r="S111" s="134">
        <v>0</v>
      </c>
      <c r="T111" s="135">
        <f t="shared" si="13"/>
        <v>0</v>
      </c>
      <c r="AR111" s="306" t="s">
        <v>402</v>
      </c>
      <c r="AT111" s="306" t="s">
        <v>399</v>
      </c>
      <c r="AU111" s="306" t="s">
        <v>348</v>
      </c>
      <c r="AY111" s="306" t="s">
        <v>396</v>
      </c>
      <c r="BE111" s="334">
        <f t="shared" si="14"/>
        <v>0</v>
      </c>
      <c r="BF111" s="334">
        <f t="shared" si="15"/>
        <v>0</v>
      </c>
      <c r="BG111" s="334">
        <f t="shared" si="16"/>
        <v>0</v>
      </c>
      <c r="BH111" s="334">
        <f t="shared" si="17"/>
        <v>0</v>
      </c>
      <c r="BI111" s="334">
        <f t="shared" si="18"/>
        <v>0</v>
      </c>
      <c r="BJ111" s="306" t="s">
        <v>346</v>
      </c>
      <c r="BK111" s="334">
        <f t="shared" si="19"/>
        <v>0</v>
      </c>
      <c r="BL111" s="306" t="s">
        <v>403</v>
      </c>
      <c r="BM111" s="306" t="s">
        <v>1324</v>
      </c>
    </row>
    <row r="112" spans="2:65" s="253" customFormat="1" ht="22.5" customHeight="1">
      <c r="B112" s="15"/>
      <c r="C112" s="126" t="s">
        <v>467</v>
      </c>
      <c r="D112" s="126" t="s">
        <v>399</v>
      </c>
      <c r="E112" s="127" t="s">
        <v>1084</v>
      </c>
      <c r="F112" s="128" t="s">
        <v>1085</v>
      </c>
      <c r="G112" s="129" t="s">
        <v>441</v>
      </c>
      <c r="H112" s="339">
        <v>30</v>
      </c>
      <c r="I112" s="131"/>
      <c r="J112" s="132">
        <f t="shared" si="10"/>
        <v>0</v>
      </c>
      <c r="K112" s="128" t="s">
        <v>289</v>
      </c>
      <c r="L112" s="332"/>
      <c r="M112" s="333" t="s">
        <v>289</v>
      </c>
      <c r="N112" s="133" t="s">
        <v>309</v>
      </c>
      <c r="O112" s="255"/>
      <c r="P112" s="134">
        <f t="shared" si="11"/>
        <v>0</v>
      </c>
      <c r="Q112" s="134">
        <v>0</v>
      </c>
      <c r="R112" s="134">
        <f t="shared" si="12"/>
        <v>0</v>
      </c>
      <c r="S112" s="134">
        <v>0</v>
      </c>
      <c r="T112" s="135">
        <f t="shared" si="13"/>
        <v>0</v>
      </c>
      <c r="AR112" s="306" t="s">
        <v>402</v>
      </c>
      <c r="AT112" s="306" t="s">
        <v>399</v>
      </c>
      <c r="AU112" s="306" t="s">
        <v>348</v>
      </c>
      <c r="AY112" s="306" t="s">
        <v>396</v>
      </c>
      <c r="BE112" s="334">
        <f t="shared" si="14"/>
        <v>0</v>
      </c>
      <c r="BF112" s="334">
        <f t="shared" si="15"/>
        <v>0</v>
      </c>
      <c r="BG112" s="334">
        <f t="shared" si="16"/>
        <v>0</v>
      </c>
      <c r="BH112" s="334">
        <f t="shared" si="17"/>
        <v>0</v>
      </c>
      <c r="BI112" s="334">
        <f t="shared" si="18"/>
        <v>0</v>
      </c>
      <c r="BJ112" s="306" t="s">
        <v>346</v>
      </c>
      <c r="BK112" s="334">
        <f t="shared" si="19"/>
        <v>0</v>
      </c>
      <c r="BL112" s="306" t="s">
        <v>403</v>
      </c>
      <c r="BM112" s="306" t="s">
        <v>1325</v>
      </c>
    </row>
    <row r="113" spans="2:65" s="253" customFormat="1" ht="22.5" customHeight="1">
      <c r="B113" s="15"/>
      <c r="C113" s="126" t="s">
        <v>471</v>
      </c>
      <c r="D113" s="126" t="s">
        <v>399</v>
      </c>
      <c r="E113" s="127" t="s">
        <v>1087</v>
      </c>
      <c r="F113" s="128" t="s">
        <v>1088</v>
      </c>
      <c r="G113" s="129" t="s">
        <v>441</v>
      </c>
      <c r="H113" s="339">
        <v>30</v>
      </c>
      <c r="I113" s="131"/>
      <c r="J113" s="132">
        <f t="shared" si="10"/>
        <v>0</v>
      </c>
      <c r="K113" s="128" t="s">
        <v>289</v>
      </c>
      <c r="L113" s="332"/>
      <c r="M113" s="333" t="s">
        <v>289</v>
      </c>
      <c r="N113" s="133" t="s">
        <v>309</v>
      </c>
      <c r="O113" s="255"/>
      <c r="P113" s="134">
        <f t="shared" si="11"/>
        <v>0</v>
      </c>
      <c r="Q113" s="134">
        <v>0</v>
      </c>
      <c r="R113" s="134">
        <f t="shared" si="12"/>
        <v>0</v>
      </c>
      <c r="S113" s="134">
        <v>0</v>
      </c>
      <c r="T113" s="135">
        <f t="shared" si="13"/>
        <v>0</v>
      </c>
      <c r="AR113" s="306" t="s">
        <v>402</v>
      </c>
      <c r="AT113" s="306" t="s">
        <v>399</v>
      </c>
      <c r="AU113" s="306" t="s">
        <v>348</v>
      </c>
      <c r="AY113" s="306" t="s">
        <v>396</v>
      </c>
      <c r="BE113" s="334">
        <f t="shared" si="14"/>
        <v>0</v>
      </c>
      <c r="BF113" s="334">
        <f t="shared" si="15"/>
        <v>0</v>
      </c>
      <c r="BG113" s="334">
        <f t="shared" si="16"/>
        <v>0</v>
      </c>
      <c r="BH113" s="334">
        <f t="shared" si="17"/>
        <v>0</v>
      </c>
      <c r="BI113" s="334">
        <f t="shared" si="18"/>
        <v>0</v>
      </c>
      <c r="BJ113" s="306" t="s">
        <v>346</v>
      </c>
      <c r="BK113" s="334">
        <f t="shared" si="19"/>
        <v>0</v>
      </c>
      <c r="BL113" s="306" t="s">
        <v>403</v>
      </c>
      <c r="BM113" s="306" t="s">
        <v>1326</v>
      </c>
    </row>
    <row r="114" spans="2:65" s="253" customFormat="1" ht="22.5" customHeight="1">
      <c r="B114" s="15"/>
      <c r="C114" s="126" t="s">
        <v>475</v>
      </c>
      <c r="D114" s="126" t="s">
        <v>399</v>
      </c>
      <c r="E114" s="127" t="s">
        <v>1090</v>
      </c>
      <c r="F114" s="128" t="s">
        <v>1091</v>
      </c>
      <c r="G114" s="129" t="s">
        <v>441</v>
      </c>
      <c r="H114" s="339">
        <v>10</v>
      </c>
      <c r="I114" s="131"/>
      <c r="J114" s="132">
        <f t="shared" si="10"/>
        <v>0</v>
      </c>
      <c r="K114" s="128" t="s">
        <v>289</v>
      </c>
      <c r="L114" s="332"/>
      <c r="M114" s="333" t="s">
        <v>289</v>
      </c>
      <c r="N114" s="133" t="s">
        <v>309</v>
      </c>
      <c r="O114" s="255"/>
      <c r="P114" s="134">
        <f t="shared" si="11"/>
        <v>0</v>
      </c>
      <c r="Q114" s="134">
        <v>0</v>
      </c>
      <c r="R114" s="134">
        <f t="shared" si="12"/>
        <v>0</v>
      </c>
      <c r="S114" s="134">
        <v>0</v>
      </c>
      <c r="T114" s="135">
        <f t="shared" si="13"/>
        <v>0</v>
      </c>
      <c r="AR114" s="306" t="s">
        <v>402</v>
      </c>
      <c r="AT114" s="306" t="s">
        <v>399</v>
      </c>
      <c r="AU114" s="306" t="s">
        <v>348</v>
      </c>
      <c r="AY114" s="306" t="s">
        <v>396</v>
      </c>
      <c r="BE114" s="334">
        <f t="shared" si="14"/>
        <v>0</v>
      </c>
      <c r="BF114" s="334">
        <f t="shared" si="15"/>
        <v>0</v>
      </c>
      <c r="BG114" s="334">
        <f t="shared" si="16"/>
        <v>0</v>
      </c>
      <c r="BH114" s="334">
        <f t="shared" si="17"/>
        <v>0</v>
      </c>
      <c r="BI114" s="334">
        <f t="shared" si="18"/>
        <v>0</v>
      </c>
      <c r="BJ114" s="306" t="s">
        <v>346</v>
      </c>
      <c r="BK114" s="334">
        <f t="shared" si="19"/>
        <v>0</v>
      </c>
      <c r="BL114" s="306" t="s">
        <v>403</v>
      </c>
      <c r="BM114" s="306" t="s">
        <v>1327</v>
      </c>
    </row>
    <row r="115" spans="2:65" s="253" customFormat="1" ht="22.5" customHeight="1">
      <c r="B115" s="15"/>
      <c r="C115" s="126" t="s">
        <v>479</v>
      </c>
      <c r="D115" s="126" t="s">
        <v>399</v>
      </c>
      <c r="E115" s="127" t="s">
        <v>1093</v>
      </c>
      <c r="F115" s="128" t="s">
        <v>1094</v>
      </c>
      <c r="G115" s="129" t="s">
        <v>401</v>
      </c>
      <c r="H115" s="339">
        <v>40</v>
      </c>
      <c r="I115" s="131"/>
      <c r="J115" s="132">
        <f t="shared" si="10"/>
        <v>0</v>
      </c>
      <c r="K115" s="128" t="s">
        <v>289</v>
      </c>
      <c r="L115" s="332"/>
      <c r="M115" s="333" t="s">
        <v>289</v>
      </c>
      <c r="N115" s="133" t="s">
        <v>309</v>
      </c>
      <c r="O115" s="255"/>
      <c r="P115" s="134">
        <f t="shared" si="11"/>
        <v>0</v>
      </c>
      <c r="Q115" s="134">
        <v>0</v>
      </c>
      <c r="R115" s="134">
        <f t="shared" si="12"/>
        <v>0</v>
      </c>
      <c r="S115" s="134">
        <v>0</v>
      </c>
      <c r="T115" s="135">
        <f t="shared" si="13"/>
        <v>0</v>
      </c>
      <c r="AR115" s="306" t="s">
        <v>402</v>
      </c>
      <c r="AT115" s="306" t="s">
        <v>399</v>
      </c>
      <c r="AU115" s="306" t="s">
        <v>348</v>
      </c>
      <c r="AY115" s="306" t="s">
        <v>396</v>
      </c>
      <c r="BE115" s="334">
        <f t="shared" si="14"/>
        <v>0</v>
      </c>
      <c r="BF115" s="334">
        <f t="shared" si="15"/>
        <v>0</v>
      </c>
      <c r="BG115" s="334">
        <f t="shared" si="16"/>
        <v>0</v>
      </c>
      <c r="BH115" s="334">
        <f t="shared" si="17"/>
        <v>0</v>
      </c>
      <c r="BI115" s="334">
        <f t="shared" si="18"/>
        <v>0</v>
      </c>
      <c r="BJ115" s="306" t="s">
        <v>346</v>
      </c>
      <c r="BK115" s="334">
        <f t="shared" si="19"/>
        <v>0</v>
      </c>
      <c r="BL115" s="306" t="s">
        <v>403</v>
      </c>
      <c r="BM115" s="306" t="s">
        <v>1328</v>
      </c>
    </row>
    <row r="116" spans="2:65" s="253" customFormat="1" ht="22.5" customHeight="1">
      <c r="B116" s="15"/>
      <c r="C116" s="126" t="s">
        <v>484</v>
      </c>
      <c r="D116" s="126" t="s">
        <v>399</v>
      </c>
      <c r="E116" s="127" t="s">
        <v>1096</v>
      </c>
      <c r="F116" s="128" t="s">
        <v>1097</v>
      </c>
      <c r="G116" s="129" t="s">
        <v>401</v>
      </c>
      <c r="H116" s="339">
        <v>10</v>
      </c>
      <c r="I116" s="131"/>
      <c r="J116" s="132">
        <f t="shared" si="10"/>
        <v>0</v>
      </c>
      <c r="K116" s="128" t="s">
        <v>289</v>
      </c>
      <c r="L116" s="332"/>
      <c r="M116" s="333" t="s">
        <v>289</v>
      </c>
      <c r="N116" s="133" t="s">
        <v>309</v>
      </c>
      <c r="O116" s="255"/>
      <c r="P116" s="134">
        <f t="shared" si="11"/>
        <v>0</v>
      </c>
      <c r="Q116" s="134">
        <v>0</v>
      </c>
      <c r="R116" s="134">
        <f t="shared" si="12"/>
        <v>0</v>
      </c>
      <c r="S116" s="134">
        <v>0</v>
      </c>
      <c r="T116" s="135">
        <f t="shared" si="13"/>
        <v>0</v>
      </c>
      <c r="AR116" s="306" t="s">
        <v>402</v>
      </c>
      <c r="AT116" s="306" t="s">
        <v>399</v>
      </c>
      <c r="AU116" s="306" t="s">
        <v>348</v>
      </c>
      <c r="AY116" s="306" t="s">
        <v>396</v>
      </c>
      <c r="BE116" s="334">
        <f t="shared" si="14"/>
        <v>0</v>
      </c>
      <c r="BF116" s="334">
        <f t="shared" si="15"/>
        <v>0</v>
      </c>
      <c r="BG116" s="334">
        <f t="shared" si="16"/>
        <v>0</v>
      </c>
      <c r="BH116" s="334">
        <f t="shared" si="17"/>
        <v>0</v>
      </c>
      <c r="BI116" s="334">
        <f t="shared" si="18"/>
        <v>0</v>
      </c>
      <c r="BJ116" s="306" t="s">
        <v>346</v>
      </c>
      <c r="BK116" s="334">
        <f t="shared" si="19"/>
        <v>0</v>
      </c>
      <c r="BL116" s="306" t="s">
        <v>403</v>
      </c>
      <c r="BM116" s="306" t="s">
        <v>1329</v>
      </c>
    </row>
    <row r="117" spans="2:65" s="253" customFormat="1" ht="31.5" customHeight="1">
      <c r="B117" s="15"/>
      <c r="C117" s="126" t="s">
        <v>488</v>
      </c>
      <c r="D117" s="126" t="s">
        <v>399</v>
      </c>
      <c r="E117" s="127" t="s">
        <v>1330</v>
      </c>
      <c r="F117" s="128" t="s">
        <v>1331</v>
      </c>
      <c r="G117" s="129" t="s">
        <v>401</v>
      </c>
      <c r="H117" s="339">
        <v>1</v>
      </c>
      <c r="I117" s="131"/>
      <c r="J117" s="132">
        <f t="shared" si="10"/>
        <v>0</v>
      </c>
      <c r="K117" s="128" t="s">
        <v>289</v>
      </c>
      <c r="L117" s="332"/>
      <c r="M117" s="333" t="s">
        <v>289</v>
      </c>
      <c r="N117" s="133" t="s">
        <v>309</v>
      </c>
      <c r="O117" s="255"/>
      <c r="P117" s="134">
        <f t="shared" si="11"/>
        <v>0</v>
      </c>
      <c r="Q117" s="134">
        <v>0</v>
      </c>
      <c r="R117" s="134">
        <f t="shared" si="12"/>
        <v>0</v>
      </c>
      <c r="S117" s="134">
        <v>0</v>
      </c>
      <c r="T117" s="135">
        <f t="shared" si="13"/>
        <v>0</v>
      </c>
      <c r="AR117" s="306" t="s">
        <v>402</v>
      </c>
      <c r="AT117" s="306" t="s">
        <v>399</v>
      </c>
      <c r="AU117" s="306" t="s">
        <v>348</v>
      </c>
      <c r="AY117" s="306" t="s">
        <v>396</v>
      </c>
      <c r="BE117" s="334">
        <f t="shared" si="14"/>
        <v>0</v>
      </c>
      <c r="BF117" s="334">
        <f t="shared" si="15"/>
        <v>0</v>
      </c>
      <c r="BG117" s="334">
        <f t="shared" si="16"/>
        <v>0</v>
      </c>
      <c r="BH117" s="334">
        <f t="shared" si="17"/>
        <v>0</v>
      </c>
      <c r="BI117" s="334">
        <f t="shared" si="18"/>
        <v>0</v>
      </c>
      <c r="BJ117" s="306" t="s">
        <v>346</v>
      </c>
      <c r="BK117" s="334">
        <f t="shared" si="19"/>
        <v>0</v>
      </c>
      <c r="BL117" s="306" t="s">
        <v>403</v>
      </c>
      <c r="BM117" s="306" t="s">
        <v>1332</v>
      </c>
    </row>
    <row r="118" spans="2:65" s="253" customFormat="1" ht="22.5" customHeight="1">
      <c r="B118" s="15"/>
      <c r="C118" s="126" t="s">
        <v>490</v>
      </c>
      <c r="D118" s="126" t="s">
        <v>399</v>
      </c>
      <c r="E118" s="127" t="s">
        <v>1333</v>
      </c>
      <c r="F118" s="128" t="s">
        <v>1334</v>
      </c>
      <c r="G118" s="129" t="s">
        <v>441</v>
      </c>
      <c r="H118" s="339">
        <v>50</v>
      </c>
      <c r="I118" s="131"/>
      <c r="J118" s="132">
        <f t="shared" si="10"/>
        <v>0</v>
      </c>
      <c r="K118" s="128" t="s">
        <v>289</v>
      </c>
      <c r="L118" s="332"/>
      <c r="M118" s="333" t="s">
        <v>289</v>
      </c>
      <c r="N118" s="133" t="s">
        <v>309</v>
      </c>
      <c r="O118" s="255"/>
      <c r="P118" s="134">
        <f t="shared" si="11"/>
        <v>0</v>
      </c>
      <c r="Q118" s="134">
        <v>0</v>
      </c>
      <c r="R118" s="134">
        <f t="shared" si="12"/>
        <v>0</v>
      </c>
      <c r="S118" s="134">
        <v>0</v>
      </c>
      <c r="T118" s="135">
        <f t="shared" si="13"/>
        <v>0</v>
      </c>
      <c r="AR118" s="306" t="s">
        <v>402</v>
      </c>
      <c r="AT118" s="306" t="s">
        <v>399</v>
      </c>
      <c r="AU118" s="306" t="s">
        <v>348</v>
      </c>
      <c r="AY118" s="306" t="s">
        <v>396</v>
      </c>
      <c r="BE118" s="334">
        <f t="shared" si="14"/>
        <v>0</v>
      </c>
      <c r="BF118" s="334">
        <f t="shared" si="15"/>
        <v>0</v>
      </c>
      <c r="BG118" s="334">
        <f t="shared" si="16"/>
        <v>0</v>
      </c>
      <c r="BH118" s="334">
        <f t="shared" si="17"/>
        <v>0</v>
      </c>
      <c r="BI118" s="334">
        <f t="shared" si="18"/>
        <v>0</v>
      </c>
      <c r="BJ118" s="306" t="s">
        <v>346</v>
      </c>
      <c r="BK118" s="334">
        <f t="shared" si="19"/>
        <v>0</v>
      </c>
      <c r="BL118" s="306" t="s">
        <v>403</v>
      </c>
      <c r="BM118" s="306" t="s">
        <v>1335</v>
      </c>
    </row>
    <row r="119" spans="2:65" s="253" customFormat="1" ht="22.5" customHeight="1">
      <c r="B119" s="15"/>
      <c r="C119" s="126" t="s">
        <v>492</v>
      </c>
      <c r="D119" s="126" t="s">
        <v>399</v>
      </c>
      <c r="E119" s="127" t="s">
        <v>1336</v>
      </c>
      <c r="F119" s="128" t="s">
        <v>1337</v>
      </c>
      <c r="G119" s="129" t="s">
        <v>441</v>
      </c>
      <c r="H119" s="339">
        <v>100</v>
      </c>
      <c r="I119" s="131"/>
      <c r="J119" s="132">
        <f t="shared" si="10"/>
        <v>0</v>
      </c>
      <c r="K119" s="128" t="s">
        <v>289</v>
      </c>
      <c r="L119" s="332"/>
      <c r="M119" s="333" t="s">
        <v>289</v>
      </c>
      <c r="N119" s="133" t="s">
        <v>309</v>
      </c>
      <c r="O119" s="255"/>
      <c r="P119" s="134">
        <f t="shared" si="11"/>
        <v>0</v>
      </c>
      <c r="Q119" s="134">
        <v>0</v>
      </c>
      <c r="R119" s="134">
        <f t="shared" si="12"/>
        <v>0</v>
      </c>
      <c r="S119" s="134">
        <v>0</v>
      </c>
      <c r="T119" s="135">
        <f t="shared" si="13"/>
        <v>0</v>
      </c>
      <c r="AR119" s="306" t="s">
        <v>402</v>
      </c>
      <c r="AT119" s="306" t="s">
        <v>399</v>
      </c>
      <c r="AU119" s="306" t="s">
        <v>348</v>
      </c>
      <c r="AY119" s="306" t="s">
        <v>396</v>
      </c>
      <c r="BE119" s="334">
        <f t="shared" si="14"/>
        <v>0</v>
      </c>
      <c r="BF119" s="334">
        <f t="shared" si="15"/>
        <v>0</v>
      </c>
      <c r="BG119" s="334">
        <f t="shared" si="16"/>
        <v>0</v>
      </c>
      <c r="BH119" s="334">
        <f t="shared" si="17"/>
        <v>0</v>
      </c>
      <c r="BI119" s="334">
        <f t="shared" si="18"/>
        <v>0</v>
      </c>
      <c r="BJ119" s="306" t="s">
        <v>346</v>
      </c>
      <c r="BK119" s="334">
        <f t="shared" si="19"/>
        <v>0</v>
      </c>
      <c r="BL119" s="306" t="s">
        <v>403</v>
      </c>
      <c r="BM119" s="306" t="s">
        <v>1338</v>
      </c>
    </row>
    <row r="120" spans="2:65" s="253" customFormat="1" ht="22.5" customHeight="1">
      <c r="B120" s="15"/>
      <c r="C120" s="126" t="s">
        <v>486</v>
      </c>
      <c r="D120" s="126" t="s">
        <v>399</v>
      </c>
      <c r="E120" s="127" t="s">
        <v>1339</v>
      </c>
      <c r="F120" s="128" t="s">
        <v>1340</v>
      </c>
      <c r="G120" s="129" t="s">
        <v>441</v>
      </c>
      <c r="H120" s="339">
        <v>50</v>
      </c>
      <c r="I120" s="131"/>
      <c r="J120" s="132">
        <f t="shared" si="10"/>
        <v>0</v>
      </c>
      <c r="K120" s="128" t="s">
        <v>289</v>
      </c>
      <c r="L120" s="332"/>
      <c r="M120" s="333" t="s">
        <v>289</v>
      </c>
      <c r="N120" s="133" t="s">
        <v>309</v>
      </c>
      <c r="O120" s="255"/>
      <c r="P120" s="134">
        <f t="shared" si="11"/>
        <v>0</v>
      </c>
      <c r="Q120" s="134">
        <v>0</v>
      </c>
      <c r="R120" s="134">
        <f t="shared" si="12"/>
        <v>0</v>
      </c>
      <c r="S120" s="134">
        <v>0</v>
      </c>
      <c r="T120" s="135">
        <f t="shared" si="13"/>
        <v>0</v>
      </c>
      <c r="AR120" s="306" t="s">
        <v>402</v>
      </c>
      <c r="AT120" s="306" t="s">
        <v>399</v>
      </c>
      <c r="AU120" s="306" t="s">
        <v>348</v>
      </c>
      <c r="AY120" s="306" t="s">
        <v>396</v>
      </c>
      <c r="BE120" s="334">
        <f t="shared" si="14"/>
        <v>0</v>
      </c>
      <c r="BF120" s="334">
        <f t="shared" si="15"/>
        <v>0</v>
      </c>
      <c r="BG120" s="334">
        <f t="shared" si="16"/>
        <v>0</v>
      </c>
      <c r="BH120" s="334">
        <f t="shared" si="17"/>
        <v>0</v>
      </c>
      <c r="BI120" s="334">
        <f t="shared" si="18"/>
        <v>0</v>
      </c>
      <c r="BJ120" s="306" t="s">
        <v>346</v>
      </c>
      <c r="BK120" s="334">
        <f t="shared" si="19"/>
        <v>0</v>
      </c>
      <c r="BL120" s="306" t="s">
        <v>403</v>
      </c>
      <c r="BM120" s="306" t="s">
        <v>1341</v>
      </c>
    </row>
    <row r="121" spans="2:65" s="253" customFormat="1" ht="22.5" customHeight="1">
      <c r="B121" s="15"/>
      <c r="C121" s="126" t="s">
        <v>496</v>
      </c>
      <c r="D121" s="126" t="s">
        <v>399</v>
      </c>
      <c r="E121" s="127" t="s">
        <v>1342</v>
      </c>
      <c r="F121" s="128" t="s">
        <v>1343</v>
      </c>
      <c r="G121" s="129" t="s">
        <v>441</v>
      </c>
      <c r="H121" s="339">
        <v>70</v>
      </c>
      <c r="I121" s="131"/>
      <c r="J121" s="132">
        <f t="shared" si="10"/>
        <v>0</v>
      </c>
      <c r="K121" s="128" t="s">
        <v>289</v>
      </c>
      <c r="L121" s="332"/>
      <c r="M121" s="333" t="s">
        <v>289</v>
      </c>
      <c r="N121" s="133" t="s">
        <v>309</v>
      </c>
      <c r="O121" s="255"/>
      <c r="P121" s="134">
        <f t="shared" si="11"/>
        <v>0</v>
      </c>
      <c r="Q121" s="134">
        <v>0</v>
      </c>
      <c r="R121" s="134">
        <f t="shared" si="12"/>
        <v>0</v>
      </c>
      <c r="S121" s="134">
        <v>0</v>
      </c>
      <c r="T121" s="135">
        <f t="shared" si="13"/>
        <v>0</v>
      </c>
      <c r="AR121" s="306" t="s">
        <v>402</v>
      </c>
      <c r="AT121" s="306" t="s">
        <v>399</v>
      </c>
      <c r="AU121" s="306" t="s">
        <v>348</v>
      </c>
      <c r="AY121" s="306" t="s">
        <v>396</v>
      </c>
      <c r="BE121" s="334">
        <f t="shared" si="14"/>
        <v>0</v>
      </c>
      <c r="BF121" s="334">
        <f t="shared" si="15"/>
        <v>0</v>
      </c>
      <c r="BG121" s="334">
        <f t="shared" si="16"/>
        <v>0</v>
      </c>
      <c r="BH121" s="334">
        <f t="shared" si="17"/>
        <v>0</v>
      </c>
      <c r="BI121" s="334">
        <f t="shared" si="18"/>
        <v>0</v>
      </c>
      <c r="BJ121" s="306" t="s">
        <v>346</v>
      </c>
      <c r="BK121" s="334">
        <f t="shared" si="19"/>
        <v>0</v>
      </c>
      <c r="BL121" s="306" t="s">
        <v>403</v>
      </c>
      <c r="BM121" s="306" t="s">
        <v>1344</v>
      </c>
    </row>
    <row r="122" spans="2:65" s="253" customFormat="1" ht="22.5" customHeight="1">
      <c r="B122" s="15"/>
      <c r="C122" s="126" t="s">
        <v>499</v>
      </c>
      <c r="D122" s="126" t="s">
        <v>399</v>
      </c>
      <c r="E122" s="127" t="s">
        <v>1108</v>
      </c>
      <c r="F122" s="128" t="s">
        <v>1109</v>
      </c>
      <c r="G122" s="129" t="s">
        <v>441</v>
      </c>
      <c r="H122" s="339">
        <v>250</v>
      </c>
      <c r="I122" s="131"/>
      <c r="J122" s="132">
        <f t="shared" si="10"/>
        <v>0</v>
      </c>
      <c r="K122" s="128" t="s">
        <v>289</v>
      </c>
      <c r="L122" s="332"/>
      <c r="M122" s="333" t="s">
        <v>289</v>
      </c>
      <c r="N122" s="133" t="s">
        <v>309</v>
      </c>
      <c r="O122" s="255"/>
      <c r="P122" s="134">
        <f t="shared" si="11"/>
        <v>0</v>
      </c>
      <c r="Q122" s="134">
        <v>0</v>
      </c>
      <c r="R122" s="134">
        <f t="shared" si="12"/>
        <v>0</v>
      </c>
      <c r="S122" s="134">
        <v>0</v>
      </c>
      <c r="T122" s="135">
        <f t="shared" si="13"/>
        <v>0</v>
      </c>
      <c r="AR122" s="306" t="s">
        <v>402</v>
      </c>
      <c r="AT122" s="306" t="s">
        <v>399</v>
      </c>
      <c r="AU122" s="306" t="s">
        <v>348</v>
      </c>
      <c r="AY122" s="306" t="s">
        <v>396</v>
      </c>
      <c r="BE122" s="334">
        <f t="shared" si="14"/>
        <v>0</v>
      </c>
      <c r="BF122" s="334">
        <f t="shared" si="15"/>
        <v>0</v>
      </c>
      <c r="BG122" s="334">
        <f t="shared" si="16"/>
        <v>0</v>
      </c>
      <c r="BH122" s="334">
        <f t="shared" si="17"/>
        <v>0</v>
      </c>
      <c r="BI122" s="334">
        <f t="shared" si="18"/>
        <v>0</v>
      </c>
      <c r="BJ122" s="306" t="s">
        <v>346</v>
      </c>
      <c r="BK122" s="334">
        <f t="shared" si="19"/>
        <v>0</v>
      </c>
      <c r="BL122" s="306" t="s">
        <v>403</v>
      </c>
      <c r="BM122" s="306" t="s">
        <v>1345</v>
      </c>
    </row>
    <row r="123" spans="2:65" s="253" customFormat="1" ht="22.5" customHeight="1">
      <c r="B123" s="15"/>
      <c r="C123" s="126" t="s">
        <v>501</v>
      </c>
      <c r="D123" s="126" t="s">
        <v>399</v>
      </c>
      <c r="E123" s="127" t="s">
        <v>1111</v>
      </c>
      <c r="F123" s="128" t="s">
        <v>1112</v>
      </c>
      <c r="G123" s="129" t="s">
        <v>441</v>
      </c>
      <c r="H123" s="339">
        <v>100</v>
      </c>
      <c r="I123" s="131"/>
      <c r="J123" s="132">
        <f t="shared" si="10"/>
        <v>0</v>
      </c>
      <c r="K123" s="128" t="s">
        <v>289</v>
      </c>
      <c r="L123" s="332"/>
      <c r="M123" s="333" t="s">
        <v>289</v>
      </c>
      <c r="N123" s="133" t="s">
        <v>309</v>
      </c>
      <c r="O123" s="255"/>
      <c r="P123" s="134">
        <f t="shared" si="11"/>
        <v>0</v>
      </c>
      <c r="Q123" s="134">
        <v>0</v>
      </c>
      <c r="R123" s="134">
        <f t="shared" si="12"/>
        <v>0</v>
      </c>
      <c r="S123" s="134">
        <v>0</v>
      </c>
      <c r="T123" s="135">
        <f t="shared" si="13"/>
        <v>0</v>
      </c>
      <c r="AR123" s="306" t="s">
        <v>402</v>
      </c>
      <c r="AT123" s="306" t="s">
        <v>399</v>
      </c>
      <c r="AU123" s="306" t="s">
        <v>348</v>
      </c>
      <c r="AY123" s="306" t="s">
        <v>396</v>
      </c>
      <c r="BE123" s="334">
        <f t="shared" si="14"/>
        <v>0</v>
      </c>
      <c r="BF123" s="334">
        <f t="shared" si="15"/>
        <v>0</v>
      </c>
      <c r="BG123" s="334">
        <f t="shared" si="16"/>
        <v>0</v>
      </c>
      <c r="BH123" s="334">
        <f t="shared" si="17"/>
        <v>0</v>
      </c>
      <c r="BI123" s="334">
        <f t="shared" si="18"/>
        <v>0</v>
      </c>
      <c r="BJ123" s="306" t="s">
        <v>346</v>
      </c>
      <c r="BK123" s="334">
        <f t="shared" si="19"/>
        <v>0</v>
      </c>
      <c r="BL123" s="306" t="s">
        <v>403</v>
      </c>
      <c r="BM123" s="306" t="s">
        <v>1346</v>
      </c>
    </row>
    <row r="124" spans="2:65" s="253" customFormat="1" ht="22.5" customHeight="1">
      <c r="B124" s="15"/>
      <c r="C124" s="126" t="s">
        <v>503</v>
      </c>
      <c r="D124" s="126" t="s">
        <v>399</v>
      </c>
      <c r="E124" s="127" t="s">
        <v>1114</v>
      </c>
      <c r="F124" s="128" t="s">
        <v>1115</v>
      </c>
      <c r="G124" s="129" t="s">
        <v>441</v>
      </c>
      <c r="H124" s="339">
        <v>60</v>
      </c>
      <c r="I124" s="131"/>
      <c r="J124" s="132">
        <f t="shared" si="10"/>
        <v>0</v>
      </c>
      <c r="K124" s="128" t="s">
        <v>289</v>
      </c>
      <c r="L124" s="332"/>
      <c r="M124" s="333" t="s">
        <v>289</v>
      </c>
      <c r="N124" s="133" t="s">
        <v>309</v>
      </c>
      <c r="O124" s="255"/>
      <c r="P124" s="134">
        <f t="shared" si="11"/>
        <v>0</v>
      </c>
      <c r="Q124" s="134">
        <v>0</v>
      </c>
      <c r="R124" s="134">
        <f t="shared" si="12"/>
        <v>0</v>
      </c>
      <c r="S124" s="134">
        <v>0</v>
      </c>
      <c r="T124" s="135">
        <f t="shared" si="13"/>
        <v>0</v>
      </c>
      <c r="AR124" s="306" t="s">
        <v>402</v>
      </c>
      <c r="AT124" s="306" t="s">
        <v>399</v>
      </c>
      <c r="AU124" s="306" t="s">
        <v>348</v>
      </c>
      <c r="AY124" s="306" t="s">
        <v>396</v>
      </c>
      <c r="BE124" s="334">
        <f t="shared" si="14"/>
        <v>0</v>
      </c>
      <c r="BF124" s="334">
        <f t="shared" si="15"/>
        <v>0</v>
      </c>
      <c r="BG124" s="334">
        <f t="shared" si="16"/>
        <v>0</v>
      </c>
      <c r="BH124" s="334">
        <f t="shared" si="17"/>
        <v>0</v>
      </c>
      <c r="BI124" s="334">
        <f t="shared" si="18"/>
        <v>0</v>
      </c>
      <c r="BJ124" s="306" t="s">
        <v>346</v>
      </c>
      <c r="BK124" s="334">
        <f t="shared" si="19"/>
        <v>0</v>
      </c>
      <c r="BL124" s="306" t="s">
        <v>403</v>
      </c>
      <c r="BM124" s="306" t="s">
        <v>1347</v>
      </c>
    </row>
    <row r="125" spans="2:65" s="253" customFormat="1" ht="22.5" customHeight="1">
      <c r="B125" s="15"/>
      <c r="C125" s="126" t="s">
        <v>505</v>
      </c>
      <c r="D125" s="126" t="s">
        <v>399</v>
      </c>
      <c r="E125" s="127" t="s">
        <v>1117</v>
      </c>
      <c r="F125" s="128" t="s">
        <v>1118</v>
      </c>
      <c r="G125" s="129" t="s">
        <v>441</v>
      </c>
      <c r="H125" s="339">
        <v>20</v>
      </c>
      <c r="I125" s="131"/>
      <c r="J125" s="132">
        <f t="shared" si="10"/>
        <v>0</v>
      </c>
      <c r="K125" s="128" t="s">
        <v>289</v>
      </c>
      <c r="L125" s="332"/>
      <c r="M125" s="333" t="s">
        <v>289</v>
      </c>
      <c r="N125" s="133" t="s">
        <v>309</v>
      </c>
      <c r="O125" s="255"/>
      <c r="P125" s="134">
        <f t="shared" si="11"/>
        <v>0</v>
      </c>
      <c r="Q125" s="134">
        <v>0</v>
      </c>
      <c r="R125" s="134">
        <f t="shared" si="12"/>
        <v>0</v>
      </c>
      <c r="S125" s="134">
        <v>0</v>
      </c>
      <c r="T125" s="135">
        <f t="shared" si="13"/>
        <v>0</v>
      </c>
      <c r="AR125" s="306" t="s">
        <v>402</v>
      </c>
      <c r="AT125" s="306" t="s">
        <v>399</v>
      </c>
      <c r="AU125" s="306" t="s">
        <v>348</v>
      </c>
      <c r="AY125" s="306" t="s">
        <v>396</v>
      </c>
      <c r="BE125" s="334">
        <f t="shared" si="14"/>
        <v>0</v>
      </c>
      <c r="BF125" s="334">
        <f t="shared" si="15"/>
        <v>0</v>
      </c>
      <c r="BG125" s="334">
        <f t="shared" si="16"/>
        <v>0</v>
      </c>
      <c r="BH125" s="334">
        <f t="shared" si="17"/>
        <v>0</v>
      </c>
      <c r="BI125" s="334">
        <f t="shared" si="18"/>
        <v>0</v>
      </c>
      <c r="BJ125" s="306" t="s">
        <v>346</v>
      </c>
      <c r="BK125" s="334">
        <f t="shared" si="19"/>
        <v>0</v>
      </c>
      <c r="BL125" s="306" t="s">
        <v>403</v>
      </c>
      <c r="BM125" s="306" t="s">
        <v>1348</v>
      </c>
    </row>
    <row r="126" spans="2:65" s="253" customFormat="1" ht="22.5" customHeight="1">
      <c r="B126" s="15"/>
      <c r="C126" s="126" t="s">
        <v>507</v>
      </c>
      <c r="D126" s="126" t="s">
        <v>399</v>
      </c>
      <c r="E126" s="127" t="s">
        <v>1120</v>
      </c>
      <c r="F126" s="128" t="s">
        <v>1121</v>
      </c>
      <c r="G126" s="129" t="s">
        <v>441</v>
      </c>
      <c r="H126" s="339">
        <v>10</v>
      </c>
      <c r="I126" s="131"/>
      <c r="J126" s="132">
        <f t="shared" si="10"/>
        <v>0</v>
      </c>
      <c r="K126" s="128" t="s">
        <v>289</v>
      </c>
      <c r="L126" s="332"/>
      <c r="M126" s="333" t="s">
        <v>289</v>
      </c>
      <c r="N126" s="133" t="s">
        <v>309</v>
      </c>
      <c r="O126" s="255"/>
      <c r="P126" s="134">
        <f t="shared" si="11"/>
        <v>0</v>
      </c>
      <c r="Q126" s="134">
        <v>0</v>
      </c>
      <c r="R126" s="134">
        <f t="shared" si="12"/>
        <v>0</v>
      </c>
      <c r="S126" s="134">
        <v>0</v>
      </c>
      <c r="T126" s="135">
        <f t="shared" si="13"/>
        <v>0</v>
      </c>
      <c r="AR126" s="306" t="s">
        <v>402</v>
      </c>
      <c r="AT126" s="306" t="s">
        <v>399</v>
      </c>
      <c r="AU126" s="306" t="s">
        <v>348</v>
      </c>
      <c r="AY126" s="306" t="s">
        <v>396</v>
      </c>
      <c r="BE126" s="334">
        <f t="shared" si="14"/>
        <v>0</v>
      </c>
      <c r="BF126" s="334">
        <f t="shared" si="15"/>
        <v>0</v>
      </c>
      <c r="BG126" s="334">
        <f t="shared" si="16"/>
        <v>0</v>
      </c>
      <c r="BH126" s="334">
        <f t="shared" si="17"/>
        <v>0</v>
      </c>
      <c r="BI126" s="334">
        <f t="shared" si="18"/>
        <v>0</v>
      </c>
      <c r="BJ126" s="306" t="s">
        <v>346</v>
      </c>
      <c r="BK126" s="334">
        <f t="shared" si="19"/>
        <v>0</v>
      </c>
      <c r="BL126" s="306" t="s">
        <v>403</v>
      </c>
      <c r="BM126" s="306" t="s">
        <v>1349</v>
      </c>
    </row>
    <row r="127" spans="2:65" s="253" customFormat="1" ht="22.5" customHeight="1">
      <c r="B127" s="15"/>
      <c r="C127" s="126" t="s">
        <v>509</v>
      </c>
      <c r="D127" s="126" t="s">
        <v>399</v>
      </c>
      <c r="E127" s="127" t="s">
        <v>1350</v>
      </c>
      <c r="F127" s="128" t="s">
        <v>1124</v>
      </c>
      <c r="G127" s="129" t="s">
        <v>401</v>
      </c>
      <c r="H127" s="339">
        <v>1</v>
      </c>
      <c r="I127" s="131"/>
      <c r="J127" s="132">
        <f t="shared" si="10"/>
        <v>0</v>
      </c>
      <c r="K127" s="128" t="s">
        <v>289</v>
      </c>
      <c r="L127" s="332"/>
      <c r="M127" s="333" t="s">
        <v>289</v>
      </c>
      <c r="N127" s="133" t="s">
        <v>309</v>
      </c>
      <c r="O127" s="255"/>
      <c r="P127" s="134">
        <f t="shared" si="11"/>
        <v>0</v>
      </c>
      <c r="Q127" s="134">
        <v>0</v>
      </c>
      <c r="R127" s="134">
        <f t="shared" si="12"/>
        <v>0</v>
      </c>
      <c r="S127" s="134">
        <v>0</v>
      </c>
      <c r="T127" s="135">
        <f t="shared" si="13"/>
        <v>0</v>
      </c>
      <c r="AR127" s="306" t="s">
        <v>402</v>
      </c>
      <c r="AT127" s="306" t="s">
        <v>399</v>
      </c>
      <c r="AU127" s="306" t="s">
        <v>348</v>
      </c>
      <c r="AY127" s="306" t="s">
        <v>396</v>
      </c>
      <c r="BE127" s="334">
        <f t="shared" si="14"/>
        <v>0</v>
      </c>
      <c r="BF127" s="334">
        <f t="shared" si="15"/>
        <v>0</v>
      </c>
      <c r="BG127" s="334">
        <f t="shared" si="16"/>
        <v>0</v>
      </c>
      <c r="BH127" s="334">
        <f t="shared" si="17"/>
        <v>0</v>
      </c>
      <c r="BI127" s="334">
        <f t="shared" si="18"/>
        <v>0</v>
      </c>
      <c r="BJ127" s="306" t="s">
        <v>346</v>
      </c>
      <c r="BK127" s="334">
        <f t="shared" si="19"/>
        <v>0</v>
      </c>
      <c r="BL127" s="306" t="s">
        <v>403</v>
      </c>
      <c r="BM127" s="306" t="s">
        <v>1351</v>
      </c>
    </row>
    <row r="128" spans="2:65" s="253" customFormat="1" ht="22.5" customHeight="1">
      <c r="B128" s="15"/>
      <c r="C128" s="126" t="s">
        <v>511</v>
      </c>
      <c r="D128" s="126" t="s">
        <v>399</v>
      </c>
      <c r="E128" s="127" t="s">
        <v>1352</v>
      </c>
      <c r="F128" s="128" t="s">
        <v>1353</v>
      </c>
      <c r="G128" s="129" t="s">
        <v>401</v>
      </c>
      <c r="H128" s="339">
        <v>30</v>
      </c>
      <c r="I128" s="131"/>
      <c r="J128" s="132">
        <f t="shared" si="10"/>
        <v>0</v>
      </c>
      <c r="K128" s="128" t="s">
        <v>289</v>
      </c>
      <c r="L128" s="332"/>
      <c r="M128" s="333" t="s">
        <v>289</v>
      </c>
      <c r="N128" s="133" t="s">
        <v>309</v>
      </c>
      <c r="O128" s="255"/>
      <c r="P128" s="134">
        <f t="shared" si="11"/>
        <v>0</v>
      </c>
      <c r="Q128" s="134">
        <v>0</v>
      </c>
      <c r="R128" s="134">
        <f t="shared" si="12"/>
        <v>0</v>
      </c>
      <c r="S128" s="134">
        <v>0</v>
      </c>
      <c r="T128" s="135">
        <f t="shared" si="13"/>
        <v>0</v>
      </c>
      <c r="AR128" s="306" t="s">
        <v>402</v>
      </c>
      <c r="AT128" s="306" t="s">
        <v>399</v>
      </c>
      <c r="AU128" s="306" t="s">
        <v>348</v>
      </c>
      <c r="AY128" s="306" t="s">
        <v>396</v>
      </c>
      <c r="BE128" s="334">
        <f t="shared" si="14"/>
        <v>0</v>
      </c>
      <c r="BF128" s="334">
        <f t="shared" si="15"/>
        <v>0</v>
      </c>
      <c r="BG128" s="334">
        <f t="shared" si="16"/>
        <v>0</v>
      </c>
      <c r="BH128" s="334">
        <f t="shared" si="17"/>
        <v>0</v>
      </c>
      <c r="BI128" s="334">
        <f t="shared" si="18"/>
        <v>0</v>
      </c>
      <c r="BJ128" s="306" t="s">
        <v>346</v>
      </c>
      <c r="BK128" s="334">
        <f t="shared" si="19"/>
        <v>0</v>
      </c>
      <c r="BL128" s="306" t="s">
        <v>403</v>
      </c>
      <c r="BM128" s="306" t="s">
        <v>1354</v>
      </c>
    </row>
    <row r="129" spans="2:65" s="114" customFormat="1" ht="29.85" customHeight="1">
      <c r="B129" s="113"/>
      <c r="D129" s="123" t="s">
        <v>337</v>
      </c>
      <c r="E129" s="124" t="s">
        <v>1182</v>
      </c>
      <c r="F129" s="124" t="s">
        <v>1073</v>
      </c>
      <c r="H129" s="335"/>
      <c r="I129" s="117"/>
      <c r="J129" s="125">
        <f>BK129</f>
        <v>0</v>
      </c>
      <c r="L129" s="113"/>
      <c r="M129" s="119"/>
      <c r="N129" s="120"/>
      <c r="O129" s="120"/>
      <c r="P129" s="121">
        <f>SUM(P130:P139)</f>
        <v>0</v>
      </c>
      <c r="Q129" s="120"/>
      <c r="R129" s="121">
        <f>SUM(R130:R139)</f>
        <v>0</v>
      </c>
      <c r="S129" s="120"/>
      <c r="T129" s="122">
        <f>SUM(T130:T139)</f>
        <v>0</v>
      </c>
      <c r="AR129" s="115" t="s">
        <v>348</v>
      </c>
      <c r="AT129" s="329" t="s">
        <v>337</v>
      </c>
      <c r="AU129" s="329" t="s">
        <v>346</v>
      </c>
      <c r="AY129" s="115" t="s">
        <v>396</v>
      </c>
      <c r="BK129" s="330">
        <f>SUM(BK130:BK139)</f>
        <v>0</v>
      </c>
    </row>
    <row r="130" spans="2:65" s="253" customFormat="1" ht="22.5" customHeight="1">
      <c r="B130" s="15"/>
      <c r="C130" s="126" t="s">
        <v>513</v>
      </c>
      <c r="D130" s="126" t="s">
        <v>399</v>
      </c>
      <c r="E130" s="127" t="s">
        <v>1152</v>
      </c>
      <c r="F130" s="128" t="s">
        <v>1153</v>
      </c>
      <c r="G130" s="129" t="s">
        <v>441</v>
      </c>
      <c r="H130" s="339">
        <v>50</v>
      </c>
      <c r="I130" s="131"/>
      <c r="J130" s="132">
        <f t="shared" ref="J130:J139" si="20">ROUND(I130*H130,2)</f>
        <v>0</v>
      </c>
      <c r="K130" s="128" t="s">
        <v>289</v>
      </c>
      <c r="L130" s="332"/>
      <c r="M130" s="333" t="s">
        <v>289</v>
      </c>
      <c r="N130" s="133" t="s">
        <v>309</v>
      </c>
      <c r="O130" s="255"/>
      <c r="P130" s="134">
        <f t="shared" ref="P130:P139" si="21">O130*H130</f>
        <v>0</v>
      </c>
      <c r="Q130" s="134">
        <v>0</v>
      </c>
      <c r="R130" s="134">
        <f t="shared" ref="R130:R139" si="22">Q130*H130</f>
        <v>0</v>
      </c>
      <c r="S130" s="134">
        <v>0</v>
      </c>
      <c r="T130" s="135">
        <f t="shared" ref="T130:T139" si="23">S130*H130</f>
        <v>0</v>
      </c>
      <c r="AR130" s="306" t="s">
        <v>486</v>
      </c>
      <c r="AT130" s="306" t="s">
        <v>399</v>
      </c>
      <c r="AU130" s="306" t="s">
        <v>348</v>
      </c>
      <c r="AY130" s="306" t="s">
        <v>396</v>
      </c>
      <c r="BE130" s="334">
        <f t="shared" ref="BE130:BE139" si="24">IF(N130="základní",J130,0)</f>
        <v>0</v>
      </c>
      <c r="BF130" s="334">
        <f t="shared" ref="BF130:BF139" si="25">IF(N130="snížená",J130,0)</f>
        <v>0</v>
      </c>
      <c r="BG130" s="334">
        <f t="shared" ref="BG130:BG139" si="26">IF(N130="zákl. přenesená",J130,0)</f>
        <v>0</v>
      </c>
      <c r="BH130" s="334">
        <f t="shared" ref="BH130:BH139" si="27">IF(N130="sníž. přenesená",J130,0)</f>
        <v>0</v>
      </c>
      <c r="BI130" s="334">
        <f t="shared" ref="BI130:BI139" si="28">IF(N130="nulová",J130,0)</f>
        <v>0</v>
      </c>
      <c r="BJ130" s="306" t="s">
        <v>346</v>
      </c>
      <c r="BK130" s="334">
        <f t="shared" ref="BK130:BK139" si="29">ROUND(I130*H130,2)</f>
        <v>0</v>
      </c>
      <c r="BL130" s="306" t="s">
        <v>435</v>
      </c>
      <c r="BM130" s="306" t="s">
        <v>1355</v>
      </c>
    </row>
    <row r="131" spans="2:65" s="253" customFormat="1" ht="22.5" customHeight="1">
      <c r="B131" s="15"/>
      <c r="C131" s="126" t="s">
        <v>516</v>
      </c>
      <c r="D131" s="126" t="s">
        <v>399</v>
      </c>
      <c r="E131" s="127" t="s">
        <v>1158</v>
      </c>
      <c r="F131" s="128" t="s">
        <v>1159</v>
      </c>
      <c r="G131" s="129" t="s">
        <v>441</v>
      </c>
      <c r="H131" s="339">
        <v>40</v>
      </c>
      <c r="I131" s="131"/>
      <c r="J131" s="132">
        <f t="shared" si="20"/>
        <v>0</v>
      </c>
      <c r="K131" s="128" t="s">
        <v>289</v>
      </c>
      <c r="L131" s="332"/>
      <c r="M131" s="333" t="s">
        <v>289</v>
      </c>
      <c r="N131" s="133" t="s">
        <v>309</v>
      </c>
      <c r="O131" s="255"/>
      <c r="P131" s="134">
        <f t="shared" si="21"/>
        <v>0</v>
      </c>
      <c r="Q131" s="134">
        <v>0</v>
      </c>
      <c r="R131" s="134">
        <f t="shared" si="22"/>
        <v>0</v>
      </c>
      <c r="S131" s="134">
        <v>0</v>
      </c>
      <c r="T131" s="135">
        <f t="shared" si="23"/>
        <v>0</v>
      </c>
      <c r="AR131" s="306" t="s">
        <v>486</v>
      </c>
      <c r="AT131" s="306" t="s">
        <v>399</v>
      </c>
      <c r="AU131" s="306" t="s">
        <v>348</v>
      </c>
      <c r="AY131" s="306" t="s">
        <v>396</v>
      </c>
      <c r="BE131" s="334">
        <f t="shared" si="24"/>
        <v>0</v>
      </c>
      <c r="BF131" s="334">
        <f t="shared" si="25"/>
        <v>0</v>
      </c>
      <c r="BG131" s="334">
        <f t="shared" si="26"/>
        <v>0</v>
      </c>
      <c r="BH131" s="334">
        <f t="shared" si="27"/>
        <v>0</v>
      </c>
      <c r="BI131" s="334">
        <f t="shared" si="28"/>
        <v>0</v>
      </c>
      <c r="BJ131" s="306" t="s">
        <v>346</v>
      </c>
      <c r="BK131" s="334">
        <f t="shared" si="29"/>
        <v>0</v>
      </c>
      <c r="BL131" s="306" t="s">
        <v>435</v>
      </c>
      <c r="BM131" s="306" t="s">
        <v>1356</v>
      </c>
    </row>
    <row r="132" spans="2:65" s="253" customFormat="1" ht="22.5" customHeight="1">
      <c r="B132" s="15"/>
      <c r="C132" s="126" t="s">
        <v>519</v>
      </c>
      <c r="D132" s="126" t="s">
        <v>399</v>
      </c>
      <c r="E132" s="127" t="s">
        <v>1357</v>
      </c>
      <c r="F132" s="128" t="s">
        <v>1358</v>
      </c>
      <c r="G132" s="129" t="s">
        <v>441</v>
      </c>
      <c r="H132" s="339">
        <v>10</v>
      </c>
      <c r="I132" s="131"/>
      <c r="J132" s="132">
        <f t="shared" si="20"/>
        <v>0</v>
      </c>
      <c r="K132" s="128" t="s">
        <v>289</v>
      </c>
      <c r="L132" s="332"/>
      <c r="M132" s="333" t="s">
        <v>289</v>
      </c>
      <c r="N132" s="133" t="s">
        <v>309</v>
      </c>
      <c r="O132" s="255"/>
      <c r="P132" s="134">
        <f t="shared" si="21"/>
        <v>0</v>
      </c>
      <c r="Q132" s="134">
        <v>0</v>
      </c>
      <c r="R132" s="134">
        <f t="shared" si="22"/>
        <v>0</v>
      </c>
      <c r="S132" s="134">
        <v>0</v>
      </c>
      <c r="T132" s="135">
        <f t="shared" si="23"/>
        <v>0</v>
      </c>
      <c r="AR132" s="306" t="s">
        <v>486</v>
      </c>
      <c r="AT132" s="306" t="s">
        <v>399</v>
      </c>
      <c r="AU132" s="306" t="s">
        <v>348</v>
      </c>
      <c r="AY132" s="306" t="s">
        <v>396</v>
      </c>
      <c r="BE132" s="334">
        <f t="shared" si="24"/>
        <v>0</v>
      </c>
      <c r="BF132" s="334">
        <f t="shared" si="25"/>
        <v>0</v>
      </c>
      <c r="BG132" s="334">
        <f t="shared" si="26"/>
        <v>0</v>
      </c>
      <c r="BH132" s="334">
        <f t="shared" si="27"/>
        <v>0</v>
      </c>
      <c r="BI132" s="334">
        <f t="shared" si="28"/>
        <v>0</v>
      </c>
      <c r="BJ132" s="306" t="s">
        <v>346</v>
      </c>
      <c r="BK132" s="334">
        <f t="shared" si="29"/>
        <v>0</v>
      </c>
      <c r="BL132" s="306" t="s">
        <v>435</v>
      </c>
      <c r="BM132" s="306" t="s">
        <v>1359</v>
      </c>
    </row>
    <row r="133" spans="2:65" s="253" customFormat="1" ht="22.5" customHeight="1">
      <c r="B133" s="15"/>
      <c r="C133" s="126" t="s">
        <v>521</v>
      </c>
      <c r="D133" s="126" t="s">
        <v>399</v>
      </c>
      <c r="E133" s="127" t="s">
        <v>1360</v>
      </c>
      <c r="F133" s="128" t="s">
        <v>1361</v>
      </c>
      <c r="G133" s="129" t="s">
        <v>441</v>
      </c>
      <c r="H133" s="339">
        <v>130</v>
      </c>
      <c r="I133" s="131"/>
      <c r="J133" s="132">
        <f t="shared" si="20"/>
        <v>0</v>
      </c>
      <c r="K133" s="128" t="s">
        <v>289</v>
      </c>
      <c r="L133" s="332"/>
      <c r="M133" s="333" t="s">
        <v>289</v>
      </c>
      <c r="N133" s="133" t="s">
        <v>309</v>
      </c>
      <c r="O133" s="255"/>
      <c r="P133" s="134">
        <f t="shared" si="21"/>
        <v>0</v>
      </c>
      <c r="Q133" s="134">
        <v>0</v>
      </c>
      <c r="R133" s="134">
        <f t="shared" si="22"/>
        <v>0</v>
      </c>
      <c r="S133" s="134">
        <v>0</v>
      </c>
      <c r="T133" s="135">
        <f t="shared" si="23"/>
        <v>0</v>
      </c>
      <c r="AR133" s="306" t="s">
        <v>486</v>
      </c>
      <c r="AT133" s="306" t="s">
        <v>399</v>
      </c>
      <c r="AU133" s="306" t="s">
        <v>348</v>
      </c>
      <c r="AY133" s="306" t="s">
        <v>396</v>
      </c>
      <c r="BE133" s="334">
        <f t="shared" si="24"/>
        <v>0</v>
      </c>
      <c r="BF133" s="334">
        <f t="shared" si="25"/>
        <v>0</v>
      </c>
      <c r="BG133" s="334">
        <f t="shared" si="26"/>
        <v>0</v>
      </c>
      <c r="BH133" s="334">
        <f t="shared" si="27"/>
        <v>0</v>
      </c>
      <c r="BI133" s="334">
        <f t="shared" si="28"/>
        <v>0</v>
      </c>
      <c r="BJ133" s="306" t="s">
        <v>346</v>
      </c>
      <c r="BK133" s="334">
        <f t="shared" si="29"/>
        <v>0</v>
      </c>
      <c r="BL133" s="306" t="s">
        <v>435</v>
      </c>
      <c r="BM133" s="306" t="s">
        <v>1362</v>
      </c>
    </row>
    <row r="134" spans="2:65" s="253" customFormat="1" ht="22.5" customHeight="1">
      <c r="B134" s="15"/>
      <c r="C134" s="126" t="s">
        <v>523</v>
      </c>
      <c r="D134" s="126" t="s">
        <v>399</v>
      </c>
      <c r="E134" s="127" t="s">
        <v>1363</v>
      </c>
      <c r="F134" s="128" t="s">
        <v>1364</v>
      </c>
      <c r="G134" s="129" t="s">
        <v>441</v>
      </c>
      <c r="H134" s="339">
        <v>160</v>
      </c>
      <c r="I134" s="131"/>
      <c r="J134" s="132">
        <f t="shared" si="20"/>
        <v>0</v>
      </c>
      <c r="K134" s="128" t="s">
        <v>289</v>
      </c>
      <c r="L134" s="332"/>
      <c r="M134" s="333" t="s">
        <v>289</v>
      </c>
      <c r="N134" s="133" t="s">
        <v>309</v>
      </c>
      <c r="O134" s="255"/>
      <c r="P134" s="134">
        <f t="shared" si="21"/>
        <v>0</v>
      </c>
      <c r="Q134" s="134">
        <v>0</v>
      </c>
      <c r="R134" s="134">
        <f t="shared" si="22"/>
        <v>0</v>
      </c>
      <c r="S134" s="134">
        <v>0</v>
      </c>
      <c r="T134" s="135">
        <f t="shared" si="23"/>
        <v>0</v>
      </c>
      <c r="AR134" s="306" t="s">
        <v>486</v>
      </c>
      <c r="AT134" s="306" t="s">
        <v>399</v>
      </c>
      <c r="AU134" s="306" t="s">
        <v>348</v>
      </c>
      <c r="AY134" s="306" t="s">
        <v>396</v>
      </c>
      <c r="BE134" s="334">
        <f t="shared" si="24"/>
        <v>0</v>
      </c>
      <c r="BF134" s="334">
        <f t="shared" si="25"/>
        <v>0</v>
      </c>
      <c r="BG134" s="334">
        <f t="shared" si="26"/>
        <v>0</v>
      </c>
      <c r="BH134" s="334">
        <f t="shared" si="27"/>
        <v>0</v>
      </c>
      <c r="BI134" s="334">
        <f t="shared" si="28"/>
        <v>0</v>
      </c>
      <c r="BJ134" s="306" t="s">
        <v>346</v>
      </c>
      <c r="BK134" s="334">
        <f t="shared" si="29"/>
        <v>0</v>
      </c>
      <c r="BL134" s="306" t="s">
        <v>435</v>
      </c>
      <c r="BM134" s="306" t="s">
        <v>1365</v>
      </c>
    </row>
    <row r="135" spans="2:65" s="253" customFormat="1" ht="22.5" customHeight="1">
      <c r="B135" s="15"/>
      <c r="C135" s="126" t="s">
        <v>526</v>
      </c>
      <c r="D135" s="126" t="s">
        <v>399</v>
      </c>
      <c r="E135" s="127" t="s">
        <v>1366</v>
      </c>
      <c r="F135" s="128" t="s">
        <v>1367</v>
      </c>
      <c r="G135" s="129" t="s">
        <v>441</v>
      </c>
      <c r="H135" s="339">
        <v>420</v>
      </c>
      <c r="I135" s="131"/>
      <c r="J135" s="132">
        <f t="shared" si="20"/>
        <v>0</v>
      </c>
      <c r="K135" s="128" t="s">
        <v>289</v>
      </c>
      <c r="L135" s="332"/>
      <c r="M135" s="333" t="s">
        <v>289</v>
      </c>
      <c r="N135" s="133" t="s">
        <v>309</v>
      </c>
      <c r="O135" s="255"/>
      <c r="P135" s="134">
        <f t="shared" si="21"/>
        <v>0</v>
      </c>
      <c r="Q135" s="134">
        <v>0</v>
      </c>
      <c r="R135" s="134">
        <f t="shared" si="22"/>
        <v>0</v>
      </c>
      <c r="S135" s="134">
        <v>0</v>
      </c>
      <c r="T135" s="135">
        <f t="shared" si="23"/>
        <v>0</v>
      </c>
      <c r="AR135" s="306" t="s">
        <v>486</v>
      </c>
      <c r="AT135" s="306" t="s">
        <v>399</v>
      </c>
      <c r="AU135" s="306" t="s">
        <v>348</v>
      </c>
      <c r="AY135" s="306" t="s">
        <v>396</v>
      </c>
      <c r="BE135" s="334">
        <f t="shared" si="24"/>
        <v>0</v>
      </c>
      <c r="BF135" s="334">
        <f t="shared" si="25"/>
        <v>0</v>
      </c>
      <c r="BG135" s="334">
        <f t="shared" si="26"/>
        <v>0</v>
      </c>
      <c r="BH135" s="334">
        <f t="shared" si="27"/>
        <v>0</v>
      </c>
      <c r="BI135" s="334">
        <f t="shared" si="28"/>
        <v>0</v>
      </c>
      <c r="BJ135" s="306" t="s">
        <v>346</v>
      </c>
      <c r="BK135" s="334">
        <f t="shared" si="29"/>
        <v>0</v>
      </c>
      <c r="BL135" s="306" t="s">
        <v>435</v>
      </c>
      <c r="BM135" s="306" t="s">
        <v>1368</v>
      </c>
    </row>
    <row r="136" spans="2:65" s="253" customFormat="1" ht="22.5" customHeight="1">
      <c r="B136" s="15"/>
      <c r="C136" s="126" t="s">
        <v>528</v>
      </c>
      <c r="D136" s="126" t="s">
        <v>399</v>
      </c>
      <c r="E136" s="127" t="s">
        <v>1369</v>
      </c>
      <c r="F136" s="128" t="s">
        <v>1370</v>
      </c>
      <c r="G136" s="129" t="s">
        <v>441</v>
      </c>
      <c r="H136" s="339">
        <v>400</v>
      </c>
      <c r="I136" s="131"/>
      <c r="J136" s="132">
        <f t="shared" si="20"/>
        <v>0</v>
      </c>
      <c r="K136" s="128" t="s">
        <v>289</v>
      </c>
      <c r="L136" s="332"/>
      <c r="M136" s="333" t="s">
        <v>289</v>
      </c>
      <c r="N136" s="133" t="s">
        <v>309</v>
      </c>
      <c r="O136" s="255"/>
      <c r="P136" s="134">
        <f t="shared" si="21"/>
        <v>0</v>
      </c>
      <c r="Q136" s="134">
        <v>0</v>
      </c>
      <c r="R136" s="134">
        <f t="shared" si="22"/>
        <v>0</v>
      </c>
      <c r="S136" s="134">
        <v>0</v>
      </c>
      <c r="T136" s="135">
        <f t="shared" si="23"/>
        <v>0</v>
      </c>
      <c r="AR136" s="306" t="s">
        <v>486</v>
      </c>
      <c r="AT136" s="306" t="s">
        <v>399</v>
      </c>
      <c r="AU136" s="306" t="s">
        <v>348</v>
      </c>
      <c r="AY136" s="306" t="s">
        <v>396</v>
      </c>
      <c r="BE136" s="334">
        <f t="shared" si="24"/>
        <v>0</v>
      </c>
      <c r="BF136" s="334">
        <f t="shared" si="25"/>
        <v>0</v>
      </c>
      <c r="BG136" s="334">
        <f t="shared" si="26"/>
        <v>0</v>
      </c>
      <c r="BH136" s="334">
        <f t="shared" si="27"/>
        <v>0</v>
      </c>
      <c r="BI136" s="334">
        <f t="shared" si="28"/>
        <v>0</v>
      </c>
      <c r="BJ136" s="306" t="s">
        <v>346</v>
      </c>
      <c r="BK136" s="334">
        <f t="shared" si="29"/>
        <v>0</v>
      </c>
      <c r="BL136" s="306" t="s">
        <v>435</v>
      </c>
      <c r="BM136" s="306" t="s">
        <v>1371</v>
      </c>
    </row>
    <row r="137" spans="2:65" s="253" customFormat="1" ht="22.5" customHeight="1">
      <c r="B137" s="15"/>
      <c r="C137" s="126" t="s">
        <v>532</v>
      </c>
      <c r="D137" s="126" t="s">
        <v>399</v>
      </c>
      <c r="E137" s="127" t="s">
        <v>1372</v>
      </c>
      <c r="F137" s="128" t="s">
        <v>1373</v>
      </c>
      <c r="G137" s="129" t="s">
        <v>441</v>
      </c>
      <c r="H137" s="339">
        <v>200</v>
      </c>
      <c r="I137" s="131"/>
      <c r="J137" s="132">
        <f t="shared" si="20"/>
        <v>0</v>
      </c>
      <c r="K137" s="128" t="s">
        <v>289</v>
      </c>
      <c r="L137" s="332"/>
      <c r="M137" s="333" t="s">
        <v>289</v>
      </c>
      <c r="N137" s="133" t="s">
        <v>309</v>
      </c>
      <c r="O137" s="255"/>
      <c r="P137" s="134">
        <f t="shared" si="21"/>
        <v>0</v>
      </c>
      <c r="Q137" s="134">
        <v>0</v>
      </c>
      <c r="R137" s="134">
        <f t="shared" si="22"/>
        <v>0</v>
      </c>
      <c r="S137" s="134">
        <v>0</v>
      </c>
      <c r="T137" s="135">
        <f t="shared" si="23"/>
        <v>0</v>
      </c>
      <c r="AR137" s="306" t="s">
        <v>486</v>
      </c>
      <c r="AT137" s="306" t="s">
        <v>399</v>
      </c>
      <c r="AU137" s="306" t="s">
        <v>348</v>
      </c>
      <c r="AY137" s="306" t="s">
        <v>396</v>
      </c>
      <c r="BE137" s="334">
        <f t="shared" si="24"/>
        <v>0</v>
      </c>
      <c r="BF137" s="334">
        <f t="shared" si="25"/>
        <v>0</v>
      </c>
      <c r="BG137" s="334">
        <f t="shared" si="26"/>
        <v>0</v>
      </c>
      <c r="BH137" s="334">
        <f t="shared" si="27"/>
        <v>0</v>
      </c>
      <c r="BI137" s="334">
        <f t="shared" si="28"/>
        <v>0</v>
      </c>
      <c r="BJ137" s="306" t="s">
        <v>346</v>
      </c>
      <c r="BK137" s="334">
        <f t="shared" si="29"/>
        <v>0</v>
      </c>
      <c r="BL137" s="306" t="s">
        <v>435</v>
      </c>
      <c r="BM137" s="306" t="s">
        <v>1374</v>
      </c>
    </row>
    <row r="138" spans="2:65" s="253" customFormat="1" ht="22.5" customHeight="1">
      <c r="B138" s="15"/>
      <c r="C138" s="126">
        <v>49</v>
      </c>
      <c r="D138" s="238" t="s">
        <v>399</v>
      </c>
      <c r="E138" s="239" t="s">
        <v>1375</v>
      </c>
      <c r="F138" s="337" t="s">
        <v>1546</v>
      </c>
      <c r="G138" s="129" t="s">
        <v>441</v>
      </c>
      <c r="H138" s="339">
        <v>100</v>
      </c>
      <c r="I138" s="131"/>
      <c r="J138" s="132">
        <f t="shared" ref="J138" si="30">ROUND(I138*H138,2)</f>
        <v>0</v>
      </c>
      <c r="K138" s="128"/>
      <c r="L138" s="332"/>
      <c r="M138" s="333"/>
      <c r="N138" s="133"/>
      <c r="O138" s="255"/>
      <c r="P138" s="134"/>
      <c r="Q138" s="134"/>
      <c r="R138" s="134"/>
      <c r="S138" s="134"/>
      <c r="T138" s="135"/>
      <c r="AR138" s="306"/>
      <c r="AT138" s="306"/>
      <c r="AU138" s="306"/>
      <c r="AY138" s="306"/>
      <c r="BE138" s="334"/>
      <c r="BF138" s="334"/>
      <c r="BG138" s="334"/>
      <c r="BH138" s="334"/>
      <c r="BI138" s="334"/>
      <c r="BJ138" s="306"/>
      <c r="BK138" s="334"/>
      <c r="BL138" s="306"/>
      <c r="BM138" s="306"/>
    </row>
    <row r="139" spans="2:65" s="253" customFormat="1" ht="31.5" customHeight="1">
      <c r="B139" s="15"/>
      <c r="C139" s="126">
        <v>50</v>
      </c>
      <c r="D139" s="126" t="s">
        <v>399</v>
      </c>
      <c r="E139" s="239" t="s">
        <v>1378</v>
      </c>
      <c r="F139" s="128" t="s">
        <v>1376</v>
      </c>
      <c r="G139" s="129" t="s">
        <v>401</v>
      </c>
      <c r="H139" s="339">
        <v>1</v>
      </c>
      <c r="I139" s="131"/>
      <c r="J139" s="132">
        <f t="shared" si="20"/>
        <v>0</v>
      </c>
      <c r="K139" s="128" t="s">
        <v>289</v>
      </c>
      <c r="L139" s="332"/>
      <c r="M139" s="333" t="s">
        <v>289</v>
      </c>
      <c r="N139" s="133" t="s">
        <v>309</v>
      </c>
      <c r="O139" s="255"/>
      <c r="P139" s="134">
        <f t="shared" si="21"/>
        <v>0</v>
      </c>
      <c r="Q139" s="134">
        <v>0</v>
      </c>
      <c r="R139" s="134">
        <f t="shared" si="22"/>
        <v>0</v>
      </c>
      <c r="S139" s="134">
        <v>0</v>
      </c>
      <c r="T139" s="135">
        <f t="shared" si="23"/>
        <v>0</v>
      </c>
      <c r="AR139" s="306" t="s">
        <v>486</v>
      </c>
      <c r="AT139" s="306" t="s">
        <v>399</v>
      </c>
      <c r="AU139" s="306" t="s">
        <v>348</v>
      </c>
      <c r="AY139" s="306" t="s">
        <v>396</v>
      </c>
      <c r="BE139" s="334">
        <f t="shared" si="24"/>
        <v>0</v>
      </c>
      <c r="BF139" s="334">
        <f t="shared" si="25"/>
        <v>0</v>
      </c>
      <c r="BG139" s="334">
        <f t="shared" si="26"/>
        <v>0</v>
      </c>
      <c r="BH139" s="334">
        <f t="shared" si="27"/>
        <v>0</v>
      </c>
      <c r="BI139" s="334">
        <f t="shared" si="28"/>
        <v>0</v>
      </c>
      <c r="BJ139" s="306" t="s">
        <v>346</v>
      </c>
      <c r="BK139" s="334">
        <f t="shared" si="29"/>
        <v>0</v>
      </c>
      <c r="BL139" s="306" t="s">
        <v>435</v>
      </c>
      <c r="BM139" s="306" t="s">
        <v>1377</v>
      </c>
    </row>
    <row r="140" spans="2:65" s="114" customFormat="1" ht="29.85" customHeight="1">
      <c r="B140" s="113"/>
      <c r="D140" s="123" t="s">
        <v>337</v>
      </c>
      <c r="E140" s="124" t="s">
        <v>1126</v>
      </c>
      <c r="F140" s="124" t="s">
        <v>1073</v>
      </c>
      <c r="H140" s="335"/>
      <c r="I140" s="117"/>
      <c r="J140" s="125">
        <f>BK140</f>
        <v>0</v>
      </c>
      <c r="L140" s="113"/>
      <c r="M140" s="119"/>
      <c r="N140" s="120"/>
      <c r="O140" s="120"/>
      <c r="P140" s="121">
        <f>SUM(P141:P157)</f>
        <v>0</v>
      </c>
      <c r="Q140" s="120"/>
      <c r="R140" s="121">
        <f>SUM(R141:R157)</f>
        <v>0</v>
      </c>
      <c r="S140" s="120"/>
      <c r="T140" s="122">
        <f>SUM(T141:T157)</f>
        <v>0</v>
      </c>
      <c r="AR140" s="115" t="s">
        <v>348</v>
      </c>
      <c r="AT140" s="329" t="s">
        <v>337</v>
      </c>
      <c r="AU140" s="329" t="s">
        <v>346</v>
      </c>
      <c r="AY140" s="115" t="s">
        <v>396</v>
      </c>
      <c r="BK140" s="330">
        <f>SUM(BK141:BK157)</f>
        <v>0</v>
      </c>
    </row>
    <row r="141" spans="2:65" s="253" customFormat="1" ht="22.5" customHeight="1">
      <c r="B141" s="15"/>
      <c r="C141" s="126">
        <v>51</v>
      </c>
      <c r="D141" s="126" t="s">
        <v>399</v>
      </c>
      <c r="E141" s="239" t="s">
        <v>1381</v>
      </c>
      <c r="F141" s="128" t="s">
        <v>1379</v>
      </c>
      <c r="G141" s="129" t="s">
        <v>401</v>
      </c>
      <c r="H141" s="339">
        <v>1</v>
      </c>
      <c r="I141" s="131"/>
      <c r="J141" s="132">
        <f t="shared" ref="J141:J157" si="31">ROUND(I141*H141,2)</f>
        <v>0</v>
      </c>
      <c r="K141" s="128" t="s">
        <v>289</v>
      </c>
      <c r="L141" s="332"/>
      <c r="M141" s="333" t="s">
        <v>289</v>
      </c>
      <c r="N141" s="133" t="s">
        <v>309</v>
      </c>
      <c r="O141" s="255"/>
      <c r="P141" s="134">
        <f t="shared" ref="P141:P157" si="32">O141*H141</f>
        <v>0</v>
      </c>
      <c r="Q141" s="134">
        <v>0</v>
      </c>
      <c r="R141" s="134">
        <f t="shared" ref="R141:R157" si="33">Q141*H141</f>
        <v>0</v>
      </c>
      <c r="S141" s="134">
        <v>0</v>
      </c>
      <c r="T141" s="135">
        <f t="shared" ref="T141:T157" si="34">S141*H141</f>
        <v>0</v>
      </c>
      <c r="AR141" s="306" t="s">
        <v>486</v>
      </c>
      <c r="AT141" s="306" t="s">
        <v>399</v>
      </c>
      <c r="AU141" s="306" t="s">
        <v>348</v>
      </c>
      <c r="AY141" s="306" t="s">
        <v>396</v>
      </c>
      <c r="BE141" s="334">
        <f t="shared" ref="BE141:BE157" si="35">IF(N141="základní",J141,0)</f>
        <v>0</v>
      </c>
      <c r="BF141" s="334">
        <f t="shared" ref="BF141:BF157" si="36">IF(N141="snížená",J141,0)</f>
        <v>0</v>
      </c>
      <c r="BG141" s="334">
        <f t="shared" ref="BG141:BG157" si="37">IF(N141="zákl. přenesená",J141,0)</f>
        <v>0</v>
      </c>
      <c r="BH141" s="334">
        <f t="shared" ref="BH141:BH157" si="38">IF(N141="sníž. přenesená",J141,0)</f>
        <v>0</v>
      </c>
      <c r="BI141" s="334">
        <f t="shared" ref="BI141:BI157" si="39">IF(N141="nulová",J141,0)</f>
        <v>0</v>
      </c>
      <c r="BJ141" s="306" t="s">
        <v>346</v>
      </c>
      <c r="BK141" s="334">
        <f t="shared" ref="BK141:BK157" si="40">ROUND(I141*H141,2)</f>
        <v>0</v>
      </c>
      <c r="BL141" s="306" t="s">
        <v>435</v>
      </c>
      <c r="BM141" s="306" t="s">
        <v>1380</v>
      </c>
    </row>
    <row r="142" spans="2:65" s="253" customFormat="1" ht="22.5" customHeight="1">
      <c r="B142" s="15"/>
      <c r="C142" s="126">
        <v>52</v>
      </c>
      <c r="D142" s="126" t="s">
        <v>399</v>
      </c>
      <c r="E142" s="127" t="s">
        <v>1381</v>
      </c>
      <c r="F142" s="128" t="s">
        <v>1382</v>
      </c>
      <c r="G142" s="129" t="s">
        <v>401</v>
      </c>
      <c r="H142" s="339">
        <v>1</v>
      </c>
      <c r="I142" s="131"/>
      <c r="J142" s="132">
        <f t="shared" si="31"/>
        <v>0</v>
      </c>
      <c r="K142" s="128" t="s">
        <v>289</v>
      </c>
      <c r="L142" s="332"/>
      <c r="M142" s="333" t="s">
        <v>289</v>
      </c>
      <c r="N142" s="133" t="s">
        <v>309</v>
      </c>
      <c r="O142" s="255"/>
      <c r="P142" s="134">
        <f t="shared" si="32"/>
        <v>0</v>
      </c>
      <c r="Q142" s="134">
        <v>0</v>
      </c>
      <c r="R142" s="134">
        <f t="shared" si="33"/>
        <v>0</v>
      </c>
      <c r="S142" s="134">
        <v>0</v>
      </c>
      <c r="T142" s="135">
        <f t="shared" si="34"/>
        <v>0</v>
      </c>
      <c r="AR142" s="306" t="s">
        <v>486</v>
      </c>
      <c r="AT142" s="306" t="s">
        <v>399</v>
      </c>
      <c r="AU142" s="306" t="s">
        <v>348</v>
      </c>
      <c r="AY142" s="306" t="s">
        <v>396</v>
      </c>
      <c r="BE142" s="334">
        <f t="shared" si="35"/>
        <v>0</v>
      </c>
      <c r="BF142" s="334">
        <f t="shared" si="36"/>
        <v>0</v>
      </c>
      <c r="BG142" s="334">
        <f t="shared" si="37"/>
        <v>0</v>
      </c>
      <c r="BH142" s="334">
        <f t="shared" si="38"/>
        <v>0</v>
      </c>
      <c r="BI142" s="334">
        <f t="shared" si="39"/>
        <v>0</v>
      </c>
      <c r="BJ142" s="306" t="s">
        <v>346</v>
      </c>
      <c r="BK142" s="334">
        <f t="shared" si="40"/>
        <v>0</v>
      </c>
      <c r="BL142" s="306" t="s">
        <v>435</v>
      </c>
      <c r="BM142" s="306" t="s">
        <v>1383</v>
      </c>
    </row>
    <row r="143" spans="2:65" s="253" customFormat="1" ht="22.5" customHeight="1">
      <c r="B143" s="15"/>
      <c r="C143" s="238">
        <v>53</v>
      </c>
      <c r="D143" s="238" t="s">
        <v>399</v>
      </c>
      <c r="E143" s="239" t="s">
        <v>1386</v>
      </c>
      <c r="F143" s="346" t="s">
        <v>1547</v>
      </c>
      <c r="G143" s="129" t="s">
        <v>401</v>
      </c>
      <c r="H143" s="339">
        <v>1</v>
      </c>
      <c r="I143" s="131"/>
      <c r="J143" s="132">
        <f t="shared" ref="J143:J147" si="41">ROUND(I143*H143,2)</f>
        <v>0</v>
      </c>
      <c r="K143" s="128"/>
      <c r="L143" s="332"/>
      <c r="M143" s="333"/>
      <c r="N143" s="133"/>
      <c r="O143" s="255"/>
      <c r="P143" s="134"/>
      <c r="Q143" s="134"/>
      <c r="R143" s="134"/>
      <c r="S143" s="134"/>
      <c r="T143" s="135"/>
      <c r="AR143" s="306"/>
      <c r="AT143" s="306"/>
      <c r="AU143" s="306"/>
      <c r="AY143" s="306"/>
      <c r="BE143" s="334"/>
      <c r="BF143" s="334"/>
      <c r="BG143" s="334"/>
      <c r="BH143" s="334"/>
      <c r="BI143" s="334"/>
      <c r="BJ143" s="306"/>
      <c r="BK143" s="334"/>
      <c r="BL143" s="306"/>
      <c r="BM143" s="306"/>
    </row>
    <row r="144" spans="2:65" s="253" customFormat="1" ht="22.5" customHeight="1">
      <c r="B144" s="15"/>
      <c r="C144" s="238">
        <v>54</v>
      </c>
      <c r="D144" s="238" t="s">
        <v>399</v>
      </c>
      <c r="E144" s="239" t="s">
        <v>1389</v>
      </c>
      <c r="F144" s="346" t="s">
        <v>1548</v>
      </c>
      <c r="G144" s="129" t="s">
        <v>401</v>
      </c>
      <c r="H144" s="339">
        <v>1</v>
      </c>
      <c r="I144" s="131"/>
      <c r="J144" s="132">
        <f t="shared" si="41"/>
        <v>0</v>
      </c>
      <c r="K144" s="128"/>
      <c r="L144" s="332"/>
      <c r="M144" s="333"/>
      <c r="N144" s="133"/>
      <c r="O144" s="255"/>
      <c r="P144" s="134"/>
      <c r="Q144" s="134"/>
      <c r="R144" s="134"/>
      <c r="S144" s="134"/>
      <c r="T144" s="135"/>
      <c r="AR144" s="306"/>
      <c r="AT144" s="306"/>
      <c r="AU144" s="306"/>
      <c r="AY144" s="306"/>
      <c r="BE144" s="334"/>
      <c r="BF144" s="334"/>
      <c r="BG144" s="334"/>
      <c r="BH144" s="334"/>
      <c r="BI144" s="334"/>
      <c r="BJ144" s="306"/>
      <c r="BK144" s="334"/>
      <c r="BL144" s="306"/>
      <c r="BM144" s="306"/>
    </row>
    <row r="145" spans="2:65" s="253" customFormat="1" ht="22.5" customHeight="1">
      <c r="B145" s="15"/>
      <c r="C145" s="238">
        <v>55</v>
      </c>
      <c r="D145" s="238" t="s">
        <v>399</v>
      </c>
      <c r="E145" s="239" t="s">
        <v>1391</v>
      </c>
      <c r="F145" s="346" t="s">
        <v>1549</v>
      </c>
      <c r="G145" s="129" t="s">
        <v>401</v>
      </c>
      <c r="H145" s="339">
        <v>1</v>
      </c>
      <c r="I145" s="131"/>
      <c r="J145" s="132">
        <f t="shared" si="41"/>
        <v>0</v>
      </c>
      <c r="K145" s="128"/>
      <c r="L145" s="332"/>
      <c r="M145" s="333"/>
      <c r="N145" s="133"/>
      <c r="O145" s="255"/>
      <c r="P145" s="134"/>
      <c r="Q145" s="134"/>
      <c r="R145" s="134"/>
      <c r="S145" s="134"/>
      <c r="T145" s="135"/>
      <c r="AR145" s="306"/>
      <c r="AT145" s="306"/>
      <c r="AU145" s="306"/>
      <c r="AY145" s="306"/>
      <c r="BE145" s="334"/>
      <c r="BF145" s="334"/>
      <c r="BG145" s="334"/>
      <c r="BH145" s="334"/>
      <c r="BI145" s="334"/>
      <c r="BJ145" s="306"/>
      <c r="BK145" s="334"/>
      <c r="BL145" s="306"/>
      <c r="BM145" s="306"/>
    </row>
    <row r="146" spans="2:65" s="253" customFormat="1" ht="22.5" customHeight="1">
      <c r="B146" s="15"/>
      <c r="C146" s="238">
        <v>56</v>
      </c>
      <c r="D146" s="238" t="s">
        <v>399</v>
      </c>
      <c r="E146" s="239" t="s">
        <v>1398</v>
      </c>
      <c r="F146" s="346" t="s">
        <v>1550</v>
      </c>
      <c r="G146" s="129" t="s">
        <v>401</v>
      </c>
      <c r="H146" s="339">
        <v>1</v>
      </c>
      <c r="I146" s="131"/>
      <c r="J146" s="132">
        <f t="shared" si="41"/>
        <v>0</v>
      </c>
      <c r="K146" s="128"/>
      <c r="L146" s="332"/>
      <c r="M146" s="333"/>
      <c r="N146" s="133"/>
      <c r="O146" s="255"/>
      <c r="P146" s="134"/>
      <c r="Q146" s="134"/>
      <c r="R146" s="134"/>
      <c r="S146" s="134"/>
      <c r="T146" s="135"/>
      <c r="AR146" s="306"/>
      <c r="AT146" s="306"/>
      <c r="AU146" s="306"/>
      <c r="AY146" s="306"/>
      <c r="BE146" s="334"/>
      <c r="BF146" s="334"/>
      <c r="BG146" s="334"/>
      <c r="BH146" s="334"/>
      <c r="BI146" s="334"/>
      <c r="BJ146" s="306"/>
      <c r="BK146" s="334"/>
      <c r="BL146" s="306"/>
      <c r="BM146" s="306"/>
    </row>
    <row r="147" spans="2:65" s="253" customFormat="1" ht="22.5" customHeight="1">
      <c r="B147" s="15"/>
      <c r="C147" s="238">
        <v>57</v>
      </c>
      <c r="D147" s="238" t="s">
        <v>399</v>
      </c>
      <c r="E147" s="239" t="s">
        <v>681</v>
      </c>
      <c r="F147" s="346" t="s">
        <v>1551</v>
      </c>
      <c r="G147" s="129" t="s">
        <v>401</v>
      </c>
      <c r="H147" s="339">
        <v>1</v>
      </c>
      <c r="I147" s="131"/>
      <c r="J147" s="132">
        <f t="shared" si="41"/>
        <v>0</v>
      </c>
      <c r="K147" s="128"/>
      <c r="L147" s="332"/>
      <c r="M147" s="333"/>
      <c r="N147" s="133"/>
      <c r="O147" s="255"/>
      <c r="P147" s="134"/>
      <c r="Q147" s="134"/>
      <c r="R147" s="134"/>
      <c r="S147" s="134"/>
      <c r="T147" s="135"/>
      <c r="AR147" s="306"/>
      <c r="AT147" s="306"/>
      <c r="AU147" s="306"/>
      <c r="AY147" s="306"/>
      <c r="BE147" s="334"/>
      <c r="BF147" s="334"/>
      <c r="BG147" s="334"/>
      <c r="BH147" s="334"/>
      <c r="BI147" s="334"/>
      <c r="BJ147" s="306"/>
      <c r="BK147" s="334"/>
      <c r="BL147" s="306"/>
      <c r="BM147" s="306"/>
    </row>
    <row r="148" spans="2:65" s="253" customFormat="1" ht="22.5" customHeight="1">
      <c r="B148" s="15"/>
      <c r="C148" s="238">
        <v>58</v>
      </c>
      <c r="D148" s="126" t="s">
        <v>399</v>
      </c>
      <c r="E148" s="239" t="s">
        <v>684</v>
      </c>
      <c r="F148" s="128" t="s">
        <v>1384</v>
      </c>
      <c r="G148" s="129" t="s">
        <v>401</v>
      </c>
      <c r="H148" s="339">
        <v>1</v>
      </c>
      <c r="I148" s="131"/>
      <c r="J148" s="132">
        <f t="shared" si="31"/>
        <v>0</v>
      </c>
      <c r="K148" s="128" t="s">
        <v>289</v>
      </c>
      <c r="L148" s="332"/>
      <c r="M148" s="333" t="s">
        <v>289</v>
      </c>
      <c r="N148" s="133" t="s">
        <v>309</v>
      </c>
      <c r="O148" s="255"/>
      <c r="P148" s="134">
        <f t="shared" si="32"/>
        <v>0</v>
      </c>
      <c r="Q148" s="134">
        <v>0</v>
      </c>
      <c r="R148" s="134">
        <f t="shared" si="33"/>
        <v>0</v>
      </c>
      <c r="S148" s="134">
        <v>0</v>
      </c>
      <c r="T148" s="135">
        <f t="shared" si="34"/>
        <v>0</v>
      </c>
      <c r="AR148" s="306" t="s">
        <v>486</v>
      </c>
      <c r="AT148" s="306" t="s">
        <v>399</v>
      </c>
      <c r="AU148" s="306" t="s">
        <v>348</v>
      </c>
      <c r="AY148" s="306" t="s">
        <v>396</v>
      </c>
      <c r="BE148" s="334">
        <f t="shared" si="35"/>
        <v>0</v>
      </c>
      <c r="BF148" s="334">
        <f t="shared" si="36"/>
        <v>0</v>
      </c>
      <c r="BG148" s="334">
        <f t="shared" si="37"/>
        <v>0</v>
      </c>
      <c r="BH148" s="334">
        <f t="shared" si="38"/>
        <v>0</v>
      </c>
      <c r="BI148" s="334">
        <f t="shared" si="39"/>
        <v>0</v>
      </c>
      <c r="BJ148" s="306" t="s">
        <v>346</v>
      </c>
      <c r="BK148" s="334">
        <f t="shared" si="40"/>
        <v>0</v>
      </c>
      <c r="BL148" s="306" t="s">
        <v>435</v>
      </c>
      <c r="BM148" s="306" t="s">
        <v>1385</v>
      </c>
    </row>
    <row r="149" spans="2:65" s="253" customFormat="1" ht="22.5" customHeight="1">
      <c r="B149" s="15"/>
      <c r="C149" s="238">
        <v>59</v>
      </c>
      <c r="D149" s="126" t="s">
        <v>399</v>
      </c>
      <c r="E149" s="239" t="s">
        <v>690</v>
      </c>
      <c r="F149" s="128" t="s">
        <v>1387</v>
      </c>
      <c r="G149" s="129" t="s">
        <v>401</v>
      </c>
      <c r="H149" s="339">
        <v>1</v>
      </c>
      <c r="I149" s="131"/>
      <c r="J149" s="132">
        <f t="shared" si="31"/>
        <v>0</v>
      </c>
      <c r="K149" s="128" t="s">
        <v>289</v>
      </c>
      <c r="L149" s="332"/>
      <c r="M149" s="333" t="s">
        <v>289</v>
      </c>
      <c r="N149" s="133" t="s">
        <v>309</v>
      </c>
      <c r="O149" s="255"/>
      <c r="P149" s="134">
        <f t="shared" si="32"/>
        <v>0</v>
      </c>
      <c r="Q149" s="134">
        <v>0</v>
      </c>
      <c r="R149" s="134">
        <f t="shared" si="33"/>
        <v>0</v>
      </c>
      <c r="S149" s="134">
        <v>0</v>
      </c>
      <c r="T149" s="135">
        <f t="shared" si="34"/>
        <v>0</v>
      </c>
      <c r="AR149" s="306" t="s">
        <v>486</v>
      </c>
      <c r="AT149" s="306" t="s">
        <v>399</v>
      </c>
      <c r="AU149" s="306" t="s">
        <v>348</v>
      </c>
      <c r="AY149" s="306" t="s">
        <v>396</v>
      </c>
      <c r="BE149" s="334">
        <f t="shared" si="35"/>
        <v>0</v>
      </c>
      <c r="BF149" s="334">
        <f t="shared" si="36"/>
        <v>0</v>
      </c>
      <c r="BG149" s="334">
        <f t="shared" si="37"/>
        <v>0</v>
      </c>
      <c r="BH149" s="334">
        <f t="shared" si="38"/>
        <v>0</v>
      </c>
      <c r="BI149" s="334">
        <f t="shared" si="39"/>
        <v>0</v>
      </c>
      <c r="BJ149" s="306" t="s">
        <v>346</v>
      </c>
      <c r="BK149" s="334">
        <f t="shared" si="40"/>
        <v>0</v>
      </c>
      <c r="BL149" s="306" t="s">
        <v>435</v>
      </c>
      <c r="BM149" s="306" t="s">
        <v>1388</v>
      </c>
    </row>
    <row r="150" spans="2:65" s="253" customFormat="1" ht="22.5" customHeight="1">
      <c r="B150" s="15"/>
      <c r="C150" s="238">
        <v>60</v>
      </c>
      <c r="D150" s="126" t="s">
        <v>399</v>
      </c>
      <c r="E150" s="239" t="s">
        <v>693</v>
      </c>
      <c r="F150" s="128" t="s">
        <v>1230</v>
      </c>
      <c r="G150" s="129" t="s">
        <v>401</v>
      </c>
      <c r="H150" s="339">
        <v>1</v>
      </c>
      <c r="I150" s="131"/>
      <c r="J150" s="132">
        <f t="shared" si="31"/>
        <v>0</v>
      </c>
      <c r="K150" s="128" t="s">
        <v>289</v>
      </c>
      <c r="L150" s="332"/>
      <c r="M150" s="333" t="s">
        <v>289</v>
      </c>
      <c r="N150" s="133" t="s">
        <v>309</v>
      </c>
      <c r="O150" s="255"/>
      <c r="P150" s="134">
        <f t="shared" si="32"/>
        <v>0</v>
      </c>
      <c r="Q150" s="134">
        <v>0</v>
      </c>
      <c r="R150" s="134">
        <f t="shared" si="33"/>
        <v>0</v>
      </c>
      <c r="S150" s="134">
        <v>0</v>
      </c>
      <c r="T150" s="135">
        <f t="shared" si="34"/>
        <v>0</v>
      </c>
      <c r="AR150" s="306" t="s">
        <v>486</v>
      </c>
      <c r="AT150" s="306" t="s">
        <v>399</v>
      </c>
      <c r="AU150" s="306" t="s">
        <v>348</v>
      </c>
      <c r="AY150" s="306" t="s">
        <v>396</v>
      </c>
      <c r="BE150" s="334">
        <f t="shared" si="35"/>
        <v>0</v>
      </c>
      <c r="BF150" s="334">
        <f t="shared" si="36"/>
        <v>0</v>
      </c>
      <c r="BG150" s="334">
        <f t="shared" si="37"/>
        <v>0</v>
      </c>
      <c r="BH150" s="334">
        <f t="shared" si="38"/>
        <v>0</v>
      </c>
      <c r="BI150" s="334">
        <f t="shared" si="39"/>
        <v>0</v>
      </c>
      <c r="BJ150" s="306" t="s">
        <v>346</v>
      </c>
      <c r="BK150" s="334">
        <f t="shared" si="40"/>
        <v>0</v>
      </c>
      <c r="BL150" s="306" t="s">
        <v>435</v>
      </c>
      <c r="BM150" s="306" t="s">
        <v>1390</v>
      </c>
    </row>
    <row r="151" spans="2:65" s="253" customFormat="1" ht="22.5" customHeight="1">
      <c r="B151" s="15"/>
      <c r="C151" s="238">
        <v>61</v>
      </c>
      <c r="D151" s="126" t="s">
        <v>399</v>
      </c>
      <c r="E151" s="239" t="s">
        <v>696</v>
      </c>
      <c r="F151" s="128" t="s">
        <v>1392</v>
      </c>
      <c r="G151" s="129" t="s">
        <v>401</v>
      </c>
      <c r="H151" s="339">
        <v>1</v>
      </c>
      <c r="I151" s="131"/>
      <c r="J151" s="132">
        <f t="shared" si="31"/>
        <v>0</v>
      </c>
      <c r="K151" s="128" t="s">
        <v>289</v>
      </c>
      <c r="L151" s="332"/>
      <c r="M151" s="333" t="s">
        <v>289</v>
      </c>
      <c r="N151" s="133" t="s">
        <v>309</v>
      </c>
      <c r="O151" s="255"/>
      <c r="P151" s="134">
        <f t="shared" si="32"/>
        <v>0</v>
      </c>
      <c r="Q151" s="134">
        <v>0</v>
      </c>
      <c r="R151" s="134">
        <f t="shared" si="33"/>
        <v>0</v>
      </c>
      <c r="S151" s="134">
        <v>0</v>
      </c>
      <c r="T151" s="135">
        <f t="shared" si="34"/>
        <v>0</v>
      </c>
      <c r="AR151" s="306" t="s">
        <v>486</v>
      </c>
      <c r="AT151" s="306" t="s">
        <v>399</v>
      </c>
      <c r="AU151" s="306" t="s">
        <v>348</v>
      </c>
      <c r="AY151" s="306" t="s">
        <v>396</v>
      </c>
      <c r="BE151" s="334">
        <f t="shared" si="35"/>
        <v>0</v>
      </c>
      <c r="BF151" s="334">
        <f t="shared" si="36"/>
        <v>0</v>
      </c>
      <c r="BG151" s="334">
        <f t="shared" si="37"/>
        <v>0</v>
      </c>
      <c r="BH151" s="334">
        <f t="shared" si="38"/>
        <v>0</v>
      </c>
      <c r="BI151" s="334">
        <f t="shared" si="39"/>
        <v>0</v>
      </c>
      <c r="BJ151" s="306" t="s">
        <v>346</v>
      </c>
      <c r="BK151" s="334">
        <f t="shared" si="40"/>
        <v>0</v>
      </c>
      <c r="BL151" s="306" t="s">
        <v>435</v>
      </c>
      <c r="BM151" s="306" t="s">
        <v>1393</v>
      </c>
    </row>
    <row r="152" spans="2:65" s="253" customFormat="1" ht="22.5" customHeight="1">
      <c r="B152" s="15"/>
      <c r="C152" s="238">
        <v>62</v>
      </c>
      <c r="D152" s="126" t="s">
        <v>399</v>
      </c>
      <c r="E152" s="127" t="s">
        <v>1232</v>
      </c>
      <c r="F152" s="128" t="s">
        <v>1233</v>
      </c>
      <c r="G152" s="129" t="s">
        <v>401</v>
      </c>
      <c r="H152" s="339">
        <v>1</v>
      </c>
      <c r="I152" s="131"/>
      <c r="J152" s="132">
        <f t="shared" si="31"/>
        <v>0</v>
      </c>
      <c r="K152" s="128" t="s">
        <v>289</v>
      </c>
      <c r="L152" s="332"/>
      <c r="M152" s="333" t="s">
        <v>289</v>
      </c>
      <c r="N152" s="133" t="s">
        <v>309</v>
      </c>
      <c r="O152" s="255"/>
      <c r="P152" s="134">
        <f t="shared" si="32"/>
        <v>0</v>
      </c>
      <c r="Q152" s="134">
        <v>0</v>
      </c>
      <c r="R152" s="134">
        <f t="shared" si="33"/>
        <v>0</v>
      </c>
      <c r="S152" s="134">
        <v>0</v>
      </c>
      <c r="T152" s="135">
        <f t="shared" si="34"/>
        <v>0</v>
      </c>
      <c r="AR152" s="306" t="s">
        <v>486</v>
      </c>
      <c r="AT152" s="306" t="s">
        <v>399</v>
      </c>
      <c r="AU152" s="306" t="s">
        <v>348</v>
      </c>
      <c r="AY152" s="306" t="s">
        <v>396</v>
      </c>
      <c r="BE152" s="334">
        <f t="shared" si="35"/>
        <v>0</v>
      </c>
      <c r="BF152" s="334">
        <f t="shared" si="36"/>
        <v>0</v>
      </c>
      <c r="BG152" s="334">
        <f t="shared" si="37"/>
        <v>0</v>
      </c>
      <c r="BH152" s="334">
        <f t="shared" si="38"/>
        <v>0</v>
      </c>
      <c r="BI152" s="334">
        <f t="shared" si="39"/>
        <v>0</v>
      </c>
      <c r="BJ152" s="306" t="s">
        <v>346</v>
      </c>
      <c r="BK152" s="334">
        <f t="shared" si="40"/>
        <v>0</v>
      </c>
      <c r="BL152" s="306" t="s">
        <v>435</v>
      </c>
      <c r="BM152" s="306" t="s">
        <v>1394</v>
      </c>
    </row>
    <row r="153" spans="2:65" s="253" customFormat="1" ht="22.5" customHeight="1">
      <c r="B153" s="15"/>
      <c r="C153" s="238">
        <v>63</v>
      </c>
      <c r="D153" s="126" t="s">
        <v>399</v>
      </c>
      <c r="E153" s="127" t="s">
        <v>1235</v>
      </c>
      <c r="F153" s="128" t="s">
        <v>668</v>
      </c>
      <c r="G153" s="129" t="s">
        <v>401</v>
      </c>
      <c r="H153" s="339">
        <v>1</v>
      </c>
      <c r="I153" s="131"/>
      <c r="J153" s="132">
        <f t="shared" si="31"/>
        <v>0</v>
      </c>
      <c r="K153" s="128" t="s">
        <v>289</v>
      </c>
      <c r="L153" s="332"/>
      <c r="M153" s="333" t="s">
        <v>289</v>
      </c>
      <c r="N153" s="133" t="s">
        <v>309</v>
      </c>
      <c r="O153" s="255"/>
      <c r="P153" s="134">
        <f t="shared" si="32"/>
        <v>0</v>
      </c>
      <c r="Q153" s="134">
        <v>0</v>
      </c>
      <c r="R153" s="134">
        <f t="shared" si="33"/>
        <v>0</v>
      </c>
      <c r="S153" s="134">
        <v>0</v>
      </c>
      <c r="T153" s="135">
        <f t="shared" si="34"/>
        <v>0</v>
      </c>
      <c r="AR153" s="306" t="s">
        <v>486</v>
      </c>
      <c r="AT153" s="306" t="s">
        <v>399</v>
      </c>
      <c r="AU153" s="306" t="s">
        <v>348</v>
      </c>
      <c r="AY153" s="306" t="s">
        <v>396</v>
      </c>
      <c r="BE153" s="334">
        <f t="shared" si="35"/>
        <v>0</v>
      </c>
      <c r="BF153" s="334">
        <f t="shared" si="36"/>
        <v>0</v>
      </c>
      <c r="BG153" s="334">
        <f t="shared" si="37"/>
        <v>0</v>
      </c>
      <c r="BH153" s="334">
        <f t="shared" si="38"/>
        <v>0</v>
      </c>
      <c r="BI153" s="334">
        <f t="shared" si="39"/>
        <v>0</v>
      </c>
      <c r="BJ153" s="306" t="s">
        <v>346</v>
      </c>
      <c r="BK153" s="334">
        <f t="shared" si="40"/>
        <v>0</v>
      </c>
      <c r="BL153" s="306" t="s">
        <v>435</v>
      </c>
      <c r="BM153" s="306" t="s">
        <v>1395</v>
      </c>
    </row>
    <row r="154" spans="2:65" s="253" customFormat="1" ht="22.5" customHeight="1">
      <c r="B154" s="15"/>
      <c r="C154" s="238">
        <v>64</v>
      </c>
      <c r="D154" s="126" t="s">
        <v>399</v>
      </c>
      <c r="E154" s="127" t="s">
        <v>1237</v>
      </c>
      <c r="F154" s="128" t="s">
        <v>1238</v>
      </c>
      <c r="G154" s="129" t="s">
        <v>401</v>
      </c>
      <c r="H154" s="339">
        <v>1</v>
      </c>
      <c r="I154" s="131"/>
      <c r="J154" s="132">
        <f t="shared" si="31"/>
        <v>0</v>
      </c>
      <c r="K154" s="128" t="s">
        <v>289</v>
      </c>
      <c r="L154" s="332"/>
      <c r="M154" s="333" t="s">
        <v>289</v>
      </c>
      <c r="N154" s="133" t="s">
        <v>309</v>
      </c>
      <c r="O154" s="255"/>
      <c r="P154" s="134">
        <f t="shared" si="32"/>
        <v>0</v>
      </c>
      <c r="Q154" s="134">
        <v>0</v>
      </c>
      <c r="R154" s="134">
        <f t="shared" si="33"/>
        <v>0</v>
      </c>
      <c r="S154" s="134">
        <v>0</v>
      </c>
      <c r="T154" s="135">
        <f t="shared" si="34"/>
        <v>0</v>
      </c>
      <c r="AR154" s="306" t="s">
        <v>486</v>
      </c>
      <c r="AT154" s="306" t="s">
        <v>399</v>
      </c>
      <c r="AU154" s="306" t="s">
        <v>348</v>
      </c>
      <c r="AY154" s="306" t="s">
        <v>396</v>
      </c>
      <c r="BE154" s="334">
        <f t="shared" si="35"/>
        <v>0</v>
      </c>
      <c r="BF154" s="334">
        <f t="shared" si="36"/>
        <v>0</v>
      </c>
      <c r="BG154" s="334">
        <f t="shared" si="37"/>
        <v>0</v>
      </c>
      <c r="BH154" s="334">
        <f t="shared" si="38"/>
        <v>0</v>
      </c>
      <c r="BI154" s="334">
        <f t="shared" si="39"/>
        <v>0</v>
      </c>
      <c r="BJ154" s="306" t="s">
        <v>346</v>
      </c>
      <c r="BK154" s="334">
        <f t="shared" si="40"/>
        <v>0</v>
      </c>
      <c r="BL154" s="306" t="s">
        <v>435</v>
      </c>
      <c r="BM154" s="306" t="s">
        <v>1396</v>
      </c>
    </row>
    <row r="155" spans="2:65" s="253" customFormat="1" ht="22.5" customHeight="1">
      <c r="B155" s="15"/>
      <c r="C155" s="238">
        <v>65</v>
      </c>
      <c r="D155" s="126" t="s">
        <v>399</v>
      </c>
      <c r="E155" s="127" t="s">
        <v>1240</v>
      </c>
      <c r="F155" s="128" t="s">
        <v>1241</v>
      </c>
      <c r="G155" s="129" t="s">
        <v>1242</v>
      </c>
      <c r="H155" s="339">
        <v>25</v>
      </c>
      <c r="I155" s="131"/>
      <c r="J155" s="132">
        <f t="shared" si="31"/>
        <v>0</v>
      </c>
      <c r="K155" s="128" t="s">
        <v>289</v>
      </c>
      <c r="L155" s="332"/>
      <c r="M155" s="333" t="s">
        <v>289</v>
      </c>
      <c r="N155" s="133" t="s">
        <v>309</v>
      </c>
      <c r="O155" s="255"/>
      <c r="P155" s="134">
        <f t="shared" si="32"/>
        <v>0</v>
      </c>
      <c r="Q155" s="134">
        <v>0</v>
      </c>
      <c r="R155" s="134">
        <f t="shared" si="33"/>
        <v>0</v>
      </c>
      <c r="S155" s="134">
        <v>0</v>
      </c>
      <c r="T155" s="135">
        <f t="shared" si="34"/>
        <v>0</v>
      </c>
      <c r="AR155" s="306" t="s">
        <v>486</v>
      </c>
      <c r="AT155" s="306" t="s">
        <v>399</v>
      </c>
      <c r="AU155" s="306" t="s">
        <v>348</v>
      </c>
      <c r="AY155" s="306" t="s">
        <v>396</v>
      </c>
      <c r="BE155" s="334">
        <f t="shared" si="35"/>
        <v>0</v>
      </c>
      <c r="BF155" s="334">
        <f t="shared" si="36"/>
        <v>0</v>
      </c>
      <c r="BG155" s="334">
        <f t="shared" si="37"/>
        <v>0</v>
      </c>
      <c r="BH155" s="334">
        <f t="shared" si="38"/>
        <v>0</v>
      </c>
      <c r="BI155" s="334">
        <f t="shared" si="39"/>
        <v>0</v>
      </c>
      <c r="BJ155" s="306" t="s">
        <v>346</v>
      </c>
      <c r="BK155" s="334">
        <f t="shared" si="40"/>
        <v>0</v>
      </c>
      <c r="BL155" s="306" t="s">
        <v>435</v>
      </c>
      <c r="BM155" s="306" t="s">
        <v>1397</v>
      </c>
    </row>
    <row r="156" spans="2:65" s="253" customFormat="1" ht="22.5" customHeight="1">
      <c r="B156" s="15"/>
      <c r="C156" s="238">
        <v>66</v>
      </c>
      <c r="D156" s="126" t="s">
        <v>399</v>
      </c>
      <c r="E156" s="127" t="s">
        <v>1398</v>
      </c>
      <c r="F156" s="128" t="s">
        <v>1245</v>
      </c>
      <c r="G156" s="129" t="s">
        <v>401</v>
      </c>
      <c r="H156" s="339">
        <v>9</v>
      </c>
      <c r="I156" s="131"/>
      <c r="J156" s="132">
        <f t="shared" si="31"/>
        <v>0</v>
      </c>
      <c r="K156" s="128" t="s">
        <v>289</v>
      </c>
      <c r="L156" s="332"/>
      <c r="M156" s="333" t="s">
        <v>289</v>
      </c>
      <c r="N156" s="133" t="s">
        <v>309</v>
      </c>
      <c r="O156" s="255"/>
      <c r="P156" s="134">
        <f t="shared" si="32"/>
        <v>0</v>
      </c>
      <c r="Q156" s="134">
        <v>0</v>
      </c>
      <c r="R156" s="134">
        <f t="shared" si="33"/>
        <v>0</v>
      </c>
      <c r="S156" s="134">
        <v>0</v>
      </c>
      <c r="T156" s="135">
        <f t="shared" si="34"/>
        <v>0</v>
      </c>
      <c r="AR156" s="306" t="s">
        <v>486</v>
      </c>
      <c r="AT156" s="306" t="s">
        <v>399</v>
      </c>
      <c r="AU156" s="306" t="s">
        <v>348</v>
      </c>
      <c r="AY156" s="306" t="s">
        <v>396</v>
      </c>
      <c r="BE156" s="334">
        <f t="shared" si="35"/>
        <v>0</v>
      </c>
      <c r="BF156" s="334">
        <f t="shared" si="36"/>
        <v>0</v>
      </c>
      <c r="BG156" s="334">
        <f t="shared" si="37"/>
        <v>0</v>
      </c>
      <c r="BH156" s="334">
        <f t="shared" si="38"/>
        <v>0</v>
      </c>
      <c r="BI156" s="334">
        <f t="shared" si="39"/>
        <v>0</v>
      </c>
      <c r="BJ156" s="306" t="s">
        <v>346</v>
      </c>
      <c r="BK156" s="334">
        <f t="shared" si="40"/>
        <v>0</v>
      </c>
      <c r="BL156" s="306" t="s">
        <v>435</v>
      </c>
      <c r="BM156" s="306" t="s">
        <v>1399</v>
      </c>
    </row>
    <row r="157" spans="2:65" s="253" customFormat="1" ht="22.5" customHeight="1">
      <c r="B157" s="15"/>
      <c r="C157" s="238">
        <v>67</v>
      </c>
      <c r="D157" s="126" t="s">
        <v>399</v>
      </c>
      <c r="E157" s="127" t="s">
        <v>1247</v>
      </c>
      <c r="F157" s="128" t="s">
        <v>481</v>
      </c>
      <c r="G157" s="129" t="s">
        <v>401</v>
      </c>
      <c r="H157" s="339">
        <v>32</v>
      </c>
      <c r="I157" s="131"/>
      <c r="J157" s="132">
        <f t="shared" si="31"/>
        <v>0</v>
      </c>
      <c r="K157" s="128" t="s">
        <v>289</v>
      </c>
      <c r="L157" s="332"/>
      <c r="M157" s="333" t="s">
        <v>289</v>
      </c>
      <c r="N157" s="136" t="s">
        <v>309</v>
      </c>
      <c r="O157" s="137"/>
      <c r="P157" s="138">
        <f t="shared" si="32"/>
        <v>0</v>
      </c>
      <c r="Q157" s="138">
        <v>0</v>
      </c>
      <c r="R157" s="138">
        <f t="shared" si="33"/>
        <v>0</v>
      </c>
      <c r="S157" s="138">
        <v>0</v>
      </c>
      <c r="T157" s="139">
        <f t="shared" si="34"/>
        <v>0</v>
      </c>
      <c r="AR157" s="306" t="s">
        <v>486</v>
      </c>
      <c r="AT157" s="306" t="s">
        <v>399</v>
      </c>
      <c r="AU157" s="306" t="s">
        <v>348</v>
      </c>
      <c r="AY157" s="306" t="s">
        <v>396</v>
      </c>
      <c r="BE157" s="334">
        <f t="shared" si="35"/>
        <v>0</v>
      </c>
      <c r="BF157" s="334">
        <f t="shared" si="36"/>
        <v>0</v>
      </c>
      <c r="BG157" s="334">
        <f t="shared" si="37"/>
        <v>0</v>
      </c>
      <c r="BH157" s="334">
        <f t="shared" si="38"/>
        <v>0</v>
      </c>
      <c r="BI157" s="334">
        <f t="shared" si="39"/>
        <v>0</v>
      </c>
      <c r="BJ157" s="306" t="s">
        <v>346</v>
      </c>
      <c r="BK157" s="334">
        <f t="shared" si="40"/>
        <v>0</v>
      </c>
      <c r="BL157" s="306" t="s">
        <v>435</v>
      </c>
      <c r="BM157" s="306" t="s">
        <v>1400</v>
      </c>
    </row>
    <row r="158" spans="2:65" s="253" customFormat="1" ht="6.95" customHeight="1">
      <c r="B158" s="24"/>
      <c r="C158" s="25"/>
      <c r="D158" s="25"/>
      <c r="E158" s="25"/>
      <c r="F158" s="25"/>
      <c r="G158" s="25"/>
      <c r="H158" s="25"/>
      <c r="I158" s="82"/>
      <c r="J158" s="25"/>
      <c r="K158" s="25"/>
      <c r="L158" s="15"/>
    </row>
  </sheetData>
  <sheetProtection algorithmName="SHA-512" hashValue="GlenT/nQUI6KrWJEomQanqbqflhqQNF3r1XwkfvbsFCI4RoFzPSARoXIvJeob9BweCkM8acHbv5eWYBFpJHI7Q==" saltValue="zcn0RUdd+nLoBYVvSbWixw==" spinCount="100000" sheet="1" sort="0" autoFilter="0"/>
  <autoFilter ref="C82:K157" xr:uid="{00000000-0009-0000-0000-000004000000}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44" type="noConversion"/>
  <hyperlinks>
    <hyperlink ref="F1:G1" location="C2" display="1) Krycí list soupisu" xr:uid="{00000000-0004-0000-0400-000000000000}"/>
    <hyperlink ref="G1:H1" location="C54" display="2) Rekapitulace" xr:uid="{00000000-0004-0000-0400-000001000000}"/>
    <hyperlink ref="J1" location="C82" display="3) Soupis prací" xr:uid="{00000000-0004-0000-0400-000002000000}"/>
    <hyperlink ref="L1:V1" location="'Rekapitulace stavby'!C2" display="Rekapitulace stavby" xr:uid="{00000000-0004-0000-04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R165"/>
  <sheetViews>
    <sheetView showGridLines="0" workbookViewId="0">
      <pane ySplit="1" topLeftCell="A122" activePane="bottomLeft" state="frozen"/>
      <selection pane="bottomLeft" activeCell="F141" sqref="F141"/>
    </sheetView>
  </sheetViews>
  <sheetFormatPr defaultRowHeight="13.5"/>
  <cols>
    <col min="1" max="1" width="8.33203125" style="303" customWidth="1"/>
    <col min="2" max="2" width="1.6640625" style="303" customWidth="1"/>
    <col min="3" max="3" width="4.1640625" style="303" customWidth="1"/>
    <col min="4" max="4" width="4.33203125" style="303" customWidth="1"/>
    <col min="5" max="5" width="17.1640625" style="303" customWidth="1"/>
    <col min="6" max="6" width="75" style="303" customWidth="1"/>
    <col min="7" max="7" width="8.6640625" style="303" customWidth="1"/>
    <col min="8" max="8" width="11.1640625" style="303" customWidth="1"/>
    <col min="9" max="9" width="12.6640625" style="60" customWidth="1"/>
    <col min="10" max="10" width="23.5" style="303" customWidth="1"/>
    <col min="11" max="11" width="15.5" style="303" customWidth="1"/>
    <col min="12" max="12" width="9.33203125" style="303"/>
    <col min="13" max="18" width="9.33203125" style="303" hidden="1" customWidth="1"/>
    <col min="19" max="19" width="8.1640625" style="303" hidden="1" customWidth="1"/>
    <col min="20" max="20" width="29.6640625" style="303" hidden="1" customWidth="1"/>
    <col min="21" max="21" width="16.33203125" style="303" hidden="1" customWidth="1"/>
    <col min="22" max="22" width="12.33203125" style="303" customWidth="1"/>
    <col min="23" max="23" width="16.33203125" style="303" customWidth="1"/>
    <col min="24" max="24" width="12.33203125" style="303" customWidth="1"/>
    <col min="25" max="25" width="15" style="303" customWidth="1"/>
    <col min="26" max="26" width="11" style="303" customWidth="1"/>
    <col min="27" max="27" width="15" style="303" customWidth="1"/>
    <col min="28" max="28" width="16.33203125" style="303" customWidth="1"/>
    <col min="29" max="29" width="11" style="303" customWidth="1"/>
    <col min="30" max="30" width="15" style="303" customWidth="1"/>
    <col min="31" max="31" width="16.33203125" style="303" customWidth="1"/>
    <col min="32" max="43" width="9.33203125" style="303"/>
    <col min="44" max="65" width="9.33203125" style="303" hidden="1" customWidth="1"/>
    <col min="66" max="16384" width="9.33203125" style="303"/>
  </cols>
  <sheetData>
    <row r="1" spans="1:70" ht="21.75" customHeight="1">
      <c r="A1" s="302"/>
      <c r="B1" s="3"/>
      <c r="C1" s="3"/>
      <c r="D1" s="4" t="s">
        <v>269</v>
      </c>
      <c r="E1" s="3"/>
      <c r="F1" s="321" t="s">
        <v>361</v>
      </c>
      <c r="G1" s="322" t="s">
        <v>362</v>
      </c>
      <c r="H1" s="322"/>
      <c r="I1" s="61"/>
      <c r="J1" s="321" t="s">
        <v>363</v>
      </c>
      <c r="K1" s="4" t="s">
        <v>364</v>
      </c>
      <c r="L1" s="321" t="s">
        <v>365</v>
      </c>
      <c r="M1" s="321"/>
      <c r="N1" s="321"/>
      <c r="O1" s="321"/>
      <c r="P1" s="321"/>
      <c r="Q1" s="321"/>
      <c r="R1" s="321"/>
      <c r="S1" s="321"/>
      <c r="T1" s="321"/>
      <c r="U1" s="301"/>
      <c r="V1" s="301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  <c r="AP1" s="302"/>
      <c r="AQ1" s="302"/>
      <c r="AR1" s="302"/>
      <c r="AS1" s="302"/>
      <c r="AT1" s="302"/>
      <c r="AU1" s="302"/>
      <c r="AV1" s="302"/>
      <c r="AW1" s="302"/>
      <c r="AX1" s="302"/>
      <c r="AY1" s="302"/>
      <c r="AZ1" s="302"/>
      <c r="BA1" s="302"/>
      <c r="BB1" s="302"/>
      <c r="BC1" s="302"/>
      <c r="BD1" s="302"/>
      <c r="BE1" s="302"/>
      <c r="BF1" s="302"/>
      <c r="BG1" s="302"/>
      <c r="BH1" s="302"/>
      <c r="BI1" s="302"/>
      <c r="BJ1" s="302"/>
      <c r="BK1" s="302"/>
      <c r="BL1" s="302"/>
      <c r="BM1" s="302"/>
      <c r="BN1" s="302"/>
      <c r="BO1" s="302"/>
      <c r="BP1" s="302"/>
      <c r="BQ1" s="302"/>
      <c r="BR1" s="302"/>
    </row>
    <row r="2" spans="1:70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306" t="s">
        <v>360</v>
      </c>
    </row>
    <row r="3" spans="1:70" ht="6.95" customHeight="1">
      <c r="B3" s="6"/>
      <c r="C3" s="7"/>
      <c r="D3" s="7"/>
      <c r="E3" s="7"/>
      <c r="F3" s="7"/>
      <c r="G3" s="7"/>
      <c r="H3" s="7"/>
      <c r="I3" s="62"/>
      <c r="J3" s="7"/>
      <c r="K3" s="8"/>
      <c r="AT3" s="306" t="s">
        <v>348</v>
      </c>
    </row>
    <row r="4" spans="1:70" ht="36.950000000000003" customHeight="1">
      <c r="B4" s="9"/>
      <c r="C4" s="241"/>
      <c r="D4" s="10" t="s">
        <v>366</v>
      </c>
      <c r="E4" s="241"/>
      <c r="F4" s="241"/>
      <c r="G4" s="241"/>
      <c r="H4" s="241"/>
      <c r="I4" s="63"/>
      <c r="J4" s="241"/>
      <c r="K4" s="11"/>
      <c r="M4" s="307" t="s">
        <v>280</v>
      </c>
      <c r="AT4" s="306" t="s">
        <v>274</v>
      </c>
    </row>
    <row r="5" spans="1:70" ht="6.95" customHeight="1">
      <c r="B5" s="9"/>
      <c r="C5" s="241"/>
      <c r="D5" s="241"/>
      <c r="E5" s="241"/>
      <c r="F5" s="241"/>
      <c r="G5" s="241"/>
      <c r="H5" s="241"/>
      <c r="I5" s="63"/>
      <c r="J5" s="241"/>
      <c r="K5" s="11"/>
    </row>
    <row r="6" spans="1:70" ht="15">
      <c r="B6" s="9"/>
      <c r="C6" s="241"/>
      <c r="D6" s="254" t="s">
        <v>286</v>
      </c>
      <c r="E6" s="241"/>
      <c r="F6" s="241"/>
      <c r="G6" s="241"/>
      <c r="H6" s="241"/>
      <c r="I6" s="63"/>
      <c r="J6" s="241"/>
      <c r="K6" s="11"/>
    </row>
    <row r="7" spans="1:70" ht="22.5" customHeight="1">
      <c r="B7" s="9"/>
      <c r="C7" s="241"/>
      <c r="D7" s="241"/>
      <c r="E7" s="289" t="str">
        <f>'Rekapitulace stavby'!K6</f>
        <v>Rozšíření VZT a klimatizace v prostorách knihovny a sálu objektu K-TRIO</v>
      </c>
      <c r="F7" s="290"/>
      <c r="G7" s="290"/>
      <c r="H7" s="290"/>
      <c r="I7" s="63"/>
      <c r="J7" s="241"/>
      <c r="K7" s="11"/>
    </row>
    <row r="8" spans="1:70" s="253" customFormat="1" ht="15">
      <c r="B8" s="15"/>
      <c r="C8" s="255"/>
      <c r="D8" s="254" t="s">
        <v>367</v>
      </c>
      <c r="E8" s="255"/>
      <c r="F8" s="255"/>
      <c r="G8" s="255"/>
      <c r="H8" s="255"/>
      <c r="I8" s="64"/>
      <c r="J8" s="255"/>
      <c r="K8" s="17"/>
    </row>
    <row r="9" spans="1:70" s="253" customFormat="1" ht="36.950000000000003" customHeight="1">
      <c r="B9" s="15"/>
      <c r="C9" s="255"/>
      <c r="D9" s="255"/>
      <c r="E9" s="291" t="s">
        <v>1401</v>
      </c>
      <c r="F9" s="292"/>
      <c r="G9" s="292"/>
      <c r="H9" s="292"/>
      <c r="I9" s="64"/>
      <c r="J9" s="255"/>
      <c r="K9" s="17"/>
    </row>
    <row r="10" spans="1:70" s="253" customFormat="1">
      <c r="B10" s="15"/>
      <c r="C10" s="255"/>
      <c r="D10" s="255"/>
      <c r="E10" s="255"/>
      <c r="F10" s="255"/>
      <c r="G10" s="255"/>
      <c r="H10" s="255"/>
      <c r="I10" s="64"/>
      <c r="J10" s="255"/>
      <c r="K10" s="17"/>
    </row>
    <row r="11" spans="1:70" s="253" customFormat="1" ht="14.45" customHeight="1">
      <c r="B11" s="15"/>
      <c r="C11" s="255"/>
      <c r="D11" s="254" t="s">
        <v>288</v>
      </c>
      <c r="E11" s="255"/>
      <c r="F11" s="240" t="s">
        <v>289</v>
      </c>
      <c r="G11" s="255"/>
      <c r="H11" s="255"/>
      <c r="I11" s="65" t="s">
        <v>290</v>
      </c>
      <c r="J11" s="240" t="s">
        <v>289</v>
      </c>
      <c r="K11" s="17"/>
    </row>
    <row r="12" spans="1:70" s="253" customFormat="1" ht="14.45" customHeight="1">
      <c r="B12" s="15"/>
      <c r="C12" s="255"/>
      <c r="D12" s="254" t="s">
        <v>291</v>
      </c>
      <c r="E12" s="255"/>
      <c r="F12" s="240" t="s">
        <v>292</v>
      </c>
      <c r="G12" s="255"/>
      <c r="H12" s="255"/>
      <c r="I12" s="65" t="s">
        <v>293</v>
      </c>
      <c r="J12" s="66">
        <f>'Rekapitulace stavby'!AN8</f>
        <v>44306</v>
      </c>
      <c r="K12" s="17"/>
    </row>
    <row r="13" spans="1:70" s="253" customFormat="1" ht="10.9" customHeight="1">
      <c r="B13" s="15"/>
      <c r="C13" s="255"/>
      <c r="D13" s="255"/>
      <c r="E13" s="255"/>
      <c r="F13" s="255"/>
      <c r="G13" s="255"/>
      <c r="H13" s="255"/>
      <c r="I13" s="64"/>
      <c r="J13" s="255"/>
      <c r="K13" s="17"/>
    </row>
    <row r="14" spans="1:70" s="253" customFormat="1" ht="14.45" customHeight="1">
      <c r="B14" s="15"/>
      <c r="C14" s="255"/>
      <c r="D14" s="254" t="s">
        <v>294</v>
      </c>
      <c r="E14" s="255"/>
      <c r="F14" s="255"/>
      <c r="G14" s="255"/>
      <c r="H14" s="255"/>
      <c r="I14" s="65" t="s">
        <v>295</v>
      </c>
      <c r="J14" s="240" t="s">
        <v>289</v>
      </c>
      <c r="K14" s="17"/>
    </row>
    <row r="15" spans="1:70" s="253" customFormat="1" ht="18" customHeight="1">
      <c r="B15" s="15"/>
      <c r="C15" s="255"/>
      <c r="D15" s="255"/>
      <c r="E15" s="240" t="s">
        <v>296</v>
      </c>
      <c r="F15" s="255"/>
      <c r="G15" s="255"/>
      <c r="H15" s="255"/>
      <c r="I15" s="65" t="s">
        <v>297</v>
      </c>
      <c r="J15" s="240" t="s">
        <v>289</v>
      </c>
      <c r="K15" s="17"/>
    </row>
    <row r="16" spans="1:70" s="253" customFormat="1" ht="6.95" customHeight="1">
      <c r="B16" s="15"/>
      <c r="C16" s="255"/>
      <c r="D16" s="255"/>
      <c r="E16" s="255"/>
      <c r="F16" s="255"/>
      <c r="G16" s="255"/>
      <c r="H16" s="255"/>
      <c r="I16" s="64"/>
      <c r="J16" s="255"/>
      <c r="K16" s="17"/>
    </row>
    <row r="17" spans="2:11" s="253" customFormat="1" ht="14.45" customHeight="1">
      <c r="B17" s="15"/>
      <c r="C17" s="255"/>
      <c r="D17" s="254" t="s">
        <v>298</v>
      </c>
      <c r="E17" s="255"/>
      <c r="F17" s="255"/>
      <c r="G17" s="255"/>
      <c r="H17" s="255"/>
      <c r="I17" s="65" t="s">
        <v>295</v>
      </c>
      <c r="J17" s="240" t="str">
        <f>IF('Rekapitulace stavby'!AN13="Vyplň údaj","",IF('Rekapitulace stavby'!AN13="","",'Rekapitulace stavby'!AN13))</f>
        <v/>
      </c>
      <c r="K17" s="17"/>
    </row>
    <row r="18" spans="2:11" s="253" customFormat="1" ht="18" customHeight="1">
      <c r="B18" s="15"/>
      <c r="C18" s="255"/>
      <c r="D18" s="255"/>
      <c r="E18" s="240" t="str">
        <f>IF('Rekapitulace stavby'!E14="Vyplň údaj","",IF('Rekapitulace stavby'!E14="","",'Rekapitulace stavby'!E14))</f>
        <v/>
      </c>
      <c r="F18" s="255"/>
      <c r="G18" s="255"/>
      <c r="H18" s="255"/>
      <c r="I18" s="65" t="s">
        <v>297</v>
      </c>
      <c r="J18" s="240" t="str">
        <f>IF('Rekapitulace stavby'!AN14="Vyplň údaj","",IF('Rekapitulace stavby'!AN14="","",'Rekapitulace stavby'!AN14))</f>
        <v/>
      </c>
      <c r="K18" s="17"/>
    </row>
    <row r="19" spans="2:11" s="253" customFormat="1" ht="6.95" customHeight="1">
      <c r="B19" s="15"/>
      <c r="C19" s="255"/>
      <c r="D19" s="255"/>
      <c r="E19" s="255"/>
      <c r="F19" s="255"/>
      <c r="G19" s="255"/>
      <c r="H19" s="255"/>
      <c r="I19" s="64"/>
      <c r="J19" s="255"/>
      <c r="K19" s="17"/>
    </row>
    <row r="20" spans="2:11" s="253" customFormat="1" ht="14.45" customHeight="1">
      <c r="B20" s="15"/>
      <c r="C20" s="255"/>
      <c r="D20" s="254" t="s">
        <v>300</v>
      </c>
      <c r="E20" s="255"/>
      <c r="F20" s="255"/>
      <c r="G20" s="255"/>
      <c r="H20" s="255"/>
      <c r="I20" s="65" t="s">
        <v>295</v>
      </c>
      <c r="J20" s="240" t="s">
        <v>289</v>
      </c>
      <c r="K20" s="17"/>
    </row>
    <row r="21" spans="2:11" s="253" customFormat="1" ht="18" customHeight="1">
      <c r="B21" s="15"/>
      <c r="C21" s="255"/>
      <c r="D21" s="255"/>
      <c r="E21" s="240" t="s">
        <v>301</v>
      </c>
      <c r="F21" s="255"/>
      <c r="G21" s="255"/>
      <c r="H21" s="255"/>
      <c r="I21" s="65" t="s">
        <v>297</v>
      </c>
      <c r="J21" s="240" t="s">
        <v>289</v>
      </c>
      <c r="K21" s="17"/>
    </row>
    <row r="22" spans="2:11" s="253" customFormat="1" ht="6.95" customHeight="1">
      <c r="B22" s="15"/>
      <c r="C22" s="255"/>
      <c r="D22" s="255"/>
      <c r="E22" s="255"/>
      <c r="F22" s="255"/>
      <c r="G22" s="255"/>
      <c r="H22" s="255"/>
      <c r="I22" s="64"/>
      <c r="J22" s="255"/>
      <c r="K22" s="17"/>
    </row>
    <row r="23" spans="2:11" s="253" customFormat="1" ht="14.45" customHeight="1">
      <c r="B23" s="15"/>
      <c r="C23" s="255"/>
      <c r="D23" s="254" t="s">
        <v>303</v>
      </c>
      <c r="E23" s="255"/>
      <c r="F23" s="255"/>
      <c r="G23" s="255"/>
      <c r="H23" s="255"/>
      <c r="I23" s="64"/>
      <c r="J23" s="255"/>
      <c r="K23" s="17"/>
    </row>
    <row r="24" spans="2:11" s="323" customFormat="1" ht="22.5" customHeight="1">
      <c r="B24" s="67"/>
      <c r="C24" s="68"/>
      <c r="D24" s="68"/>
      <c r="E24" s="282" t="s">
        <v>289</v>
      </c>
      <c r="F24" s="282"/>
      <c r="G24" s="282"/>
      <c r="H24" s="282"/>
      <c r="I24" s="69"/>
      <c r="J24" s="68"/>
      <c r="K24" s="70"/>
    </row>
    <row r="25" spans="2:11" s="253" customFormat="1" ht="6.95" customHeight="1">
      <c r="B25" s="15"/>
      <c r="C25" s="255"/>
      <c r="D25" s="255"/>
      <c r="E25" s="255"/>
      <c r="F25" s="255"/>
      <c r="G25" s="255"/>
      <c r="H25" s="255"/>
      <c r="I25" s="64"/>
      <c r="J25" s="255"/>
      <c r="K25" s="17"/>
    </row>
    <row r="26" spans="2:11" s="253" customFormat="1" ht="6.95" customHeight="1">
      <c r="B26" s="15"/>
      <c r="C26" s="255"/>
      <c r="D26" s="40"/>
      <c r="E26" s="40"/>
      <c r="F26" s="40"/>
      <c r="G26" s="40"/>
      <c r="H26" s="40"/>
      <c r="I26" s="71"/>
      <c r="J26" s="40"/>
      <c r="K26" s="72"/>
    </row>
    <row r="27" spans="2:11" s="253" customFormat="1" ht="25.35" customHeight="1">
      <c r="B27" s="15"/>
      <c r="C27" s="255"/>
      <c r="D27" s="73" t="s">
        <v>304</v>
      </c>
      <c r="E27" s="255"/>
      <c r="F27" s="255"/>
      <c r="G27" s="255"/>
      <c r="H27" s="255"/>
      <c r="I27" s="64"/>
      <c r="J27" s="74">
        <f>ROUND(J87,2)</f>
        <v>0</v>
      </c>
      <c r="K27" s="17"/>
    </row>
    <row r="28" spans="2:11" s="253" customFormat="1" ht="6.95" customHeight="1">
      <c r="B28" s="15"/>
      <c r="C28" s="255"/>
      <c r="D28" s="40"/>
      <c r="E28" s="40"/>
      <c r="F28" s="40"/>
      <c r="G28" s="40"/>
      <c r="H28" s="40"/>
      <c r="I28" s="71"/>
      <c r="J28" s="40"/>
      <c r="K28" s="72"/>
    </row>
    <row r="29" spans="2:11" s="253" customFormat="1" ht="14.45" customHeight="1">
      <c r="B29" s="15"/>
      <c r="C29" s="255"/>
      <c r="D29" s="255"/>
      <c r="E29" s="255"/>
      <c r="F29" s="244" t="s">
        <v>306</v>
      </c>
      <c r="G29" s="255"/>
      <c r="H29" s="255"/>
      <c r="I29" s="75" t="s">
        <v>305</v>
      </c>
      <c r="J29" s="244" t="s">
        <v>307</v>
      </c>
      <c r="K29" s="17"/>
    </row>
    <row r="30" spans="2:11" s="253" customFormat="1" ht="14.45" customHeight="1">
      <c r="B30" s="15"/>
      <c r="C30" s="255"/>
      <c r="D30" s="248" t="s">
        <v>308</v>
      </c>
      <c r="E30" s="248" t="s">
        <v>309</v>
      </c>
      <c r="F30" s="76">
        <f>ROUND(SUM(BE87:BE164), 2)</f>
        <v>0</v>
      </c>
      <c r="G30" s="255"/>
      <c r="H30" s="255"/>
      <c r="I30" s="77">
        <v>0.21</v>
      </c>
      <c r="J30" s="76">
        <f>ROUND(ROUND((SUM(BE87:BE164)), 2)*I30, 2)</f>
        <v>0</v>
      </c>
      <c r="K30" s="17"/>
    </row>
    <row r="31" spans="2:11" s="253" customFormat="1" ht="14.45" customHeight="1">
      <c r="B31" s="15"/>
      <c r="C31" s="255"/>
      <c r="D31" s="255"/>
      <c r="E31" s="248" t="s">
        <v>310</v>
      </c>
      <c r="F31" s="76">
        <f>ROUND(SUM(BF87:BF164), 2)</f>
        <v>0</v>
      </c>
      <c r="G31" s="255"/>
      <c r="H31" s="255"/>
      <c r="I31" s="77">
        <v>0.15</v>
      </c>
      <c r="J31" s="76">
        <f>ROUND(ROUND((SUM(BF87:BF164)), 2)*I31, 2)</f>
        <v>0</v>
      </c>
      <c r="K31" s="17"/>
    </row>
    <row r="32" spans="2:11" s="253" customFormat="1" ht="14.45" hidden="1" customHeight="1">
      <c r="B32" s="15"/>
      <c r="C32" s="255"/>
      <c r="D32" s="255"/>
      <c r="E32" s="248" t="s">
        <v>311</v>
      </c>
      <c r="F32" s="76">
        <f>ROUND(SUM(BG87:BG164), 2)</f>
        <v>0</v>
      </c>
      <c r="G32" s="255"/>
      <c r="H32" s="255"/>
      <c r="I32" s="77">
        <v>0.21</v>
      </c>
      <c r="J32" s="76">
        <v>0</v>
      </c>
      <c r="K32" s="17"/>
    </row>
    <row r="33" spans="2:11" s="253" customFormat="1" ht="14.45" hidden="1" customHeight="1">
      <c r="B33" s="15"/>
      <c r="C33" s="255"/>
      <c r="D33" s="255"/>
      <c r="E33" s="248" t="s">
        <v>312</v>
      </c>
      <c r="F33" s="76">
        <f>ROUND(SUM(BH87:BH164), 2)</f>
        <v>0</v>
      </c>
      <c r="G33" s="255"/>
      <c r="H33" s="255"/>
      <c r="I33" s="77">
        <v>0.15</v>
      </c>
      <c r="J33" s="76">
        <v>0</v>
      </c>
      <c r="K33" s="17"/>
    </row>
    <row r="34" spans="2:11" s="253" customFormat="1" ht="14.45" hidden="1" customHeight="1">
      <c r="B34" s="15"/>
      <c r="C34" s="255"/>
      <c r="D34" s="255"/>
      <c r="E34" s="248" t="s">
        <v>313</v>
      </c>
      <c r="F34" s="76">
        <f>ROUND(SUM(BI87:BI164), 2)</f>
        <v>0</v>
      </c>
      <c r="G34" s="255"/>
      <c r="H34" s="255"/>
      <c r="I34" s="77">
        <v>0</v>
      </c>
      <c r="J34" s="76">
        <v>0</v>
      </c>
      <c r="K34" s="17"/>
    </row>
    <row r="35" spans="2:11" s="253" customFormat="1" ht="6.95" customHeight="1">
      <c r="B35" s="15"/>
      <c r="C35" s="255"/>
      <c r="D35" s="255"/>
      <c r="E35" s="255"/>
      <c r="F35" s="255"/>
      <c r="G35" s="255"/>
      <c r="H35" s="255"/>
      <c r="I35" s="64"/>
      <c r="J35" s="255"/>
      <c r="K35" s="17"/>
    </row>
    <row r="36" spans="2:11" s="253" customFormat="1" ht="25.35" customHeight="1">
      <c r="B36" s="15"/>
      <c r="C36" s="20"/>
      <c r="D36" s="21" t="s">
        <v>314</v>
      </c>
      <c r="E36" s="250"/>
      <c r="F36" s="250"/>
      <c r="G36" s="79" t="s">
        <v>315</v>
      </c>
      <c r="H36" s="22" t="s">
        <v>316</v>
      </c>
      <c r="I36" s="80"/>
      <c r="J36" s="251">
        <f>SUM(J27:J34)</f>
        <v>0</v>
      </c>
      <c r="K36" s="81"/>
    </row>
    <row r="37" spans="2:11" s="253" customFormat="1" ht="14.45" customHeight="1">
      <c r="B37" s="24"/>
      <c r="C37" s="25"/>
      <c r="D37" s="25"/>
      <c r="E37" s="25"/>
      <c r="F37" s="25"/>
      <c r="G37" s="25"/>
      <c r="H37" s="25"/>
      <c r="I37" s="82"/>
      <c r="J37" s="25"/>
      <c r="K37" s="26"/>
    </row>
    <row r="41" spans="2:11" s="253" customFormat="1" ht="6.95" customHeight="1">
      <c r="B41" s="27"/>
      <c r="C41" s="28"/>
      <c r="D41" s="28"/>
      <c r="E41" s="28"/>
      <c r="F41" s="28"/>
      <c r="G41" s="28"/>
      <c r="H41" s="28"/>
      <c r="I41" s="83"/>
      <c r="J41" s="28"/>
      <c r="K41" s="324"/>
    </row>
    <row r="42" spans="2:11" s="253" customFormat="1" ht="36.950000000000003" customHeight="1">
      <c r="B42" s="15"/>
      <c r="C42" s="10" t="s">
        <v>369</v>
      </c>
      <c r="D42" s="255"/>
      <c r="E42" s="255"/>
      <c r="F42" s="255"/>
      <c r="G42" s="255"/>
      <c r="H42" s="255"/>
      <c r="I42" s="64"/>
      <c r="J42" s="255"/>
      <c r="K42" s="17"/>
    </row>
    <row r="43" spans="2:11" s="253" customFormat="1" ht="6.95" customHeight="1">
      <c r="B43" s="15"/>
      <c r="C43" s="255"/>
      <c r="D43" s="255"/>
      <c r="E43" s="255"/>
      <c r="F43" s="255"/>
      <c r="G43" s="255"/>
      <c r="H43" s="255"/>
      <c r="I43" s="64"/>
      <c r="J43" s="255"/>
      <c r="K43" s="17"/>
    </row>
    <row r="44" spans="2:11" s="253" customFormat="1" ht="14.45" customHeight="1">
      <c r="B44" s="15"/>
      <c r="C44" s="254" t="s">
        <v>286</v>
      </c>
      <c r="D44" s="255"/>
      <c r="E44" s="255"/>
      <c r="F44" s="255"/>
      <c r="G44" s="255"/>
      <c r="H44" s="255"/>
      <c r="I44" s="64"/>
      <c r="J44" s="255"/>
      <c r="K44" s="17"/>
    </row>
    <row r="45" spans="2:11" s="253" customFormat="1" ht="22.5" customHeight="1">
      <c r="B45" s="15"/>
      <c r="C45" s="255"/>
      <c r="D45" s="255"/>
      <c r="E45" s="289" t="str">
        <f>E7</f>
        <v>Rozšíření VZT a klimatizace v prostorách knihovny a sálu objektu K-TRIO</v>
      </c>
      <c r="F45" s="290"/>
      <c r="G45" s="290"/>
      <c r="H45" s="290"/>
      <c r="I45" s="64"/>
      <c r="J45" s="255"/>
      <c r="K45" s="17"/>
    </row>
    <row r="46" spans="2:11" s="253" customFormat="1" ht="14.45" customHeight="1">
      <c r="B46" s="15"/>
      <c r="C46" s="254" t="s">
        <v>367</v>
      </c>
      <c r="D46" s="255"/>
      <c r="E46" s="255"/>
      <c r="F46" s="255"/>
      <c r="G46" s="255"/>
      <c r="H46" s="255"/>
      <c r="I46" s="64"/>
      <c r="J46" s="255"/>
      <c r="K46" s="17"/>
    </row>
    <row r="47" spans="2:11" s="253" customFormat="1" ht="23.25" customHeight="1">
      <c r="B47" s="15"/>
      <c r="C47" s="255"/>
      <c r="D47" s="255"/>
      <c r="E47" s="291" t="str">
        <f>E9</f>
        <v>SO - Stavební část</v>
      </c>
      <c r="F47" s="292"/>
      <c r="G47" s="292"/>
      <c r="H47" s="292"/>
      <c r="I47" s="64"/>
      <c r="J47" s="255"/>
      <c r="K47" s="17"/>
    </row>
    <row r="48" spans="2:11" s="253" customFormat="1" ht="6.95" customHeight="1">
      <c r="B48" s="15"/>
      <c r="C48" s="255"/>
      <c r="D48" s="255"/>
      <c r="E48" s="255"/>
      <c r="F48" s="255"/>
      <c r="G48" s="255"/>
      <c r="H48" s="255"/>
      <c r="I48" s="64"/>
      <c r="J48" s="255"/>
      <c r="K48" s="17"/>
    </row>
    <row r="49" spans="2:47" s="253" customFormat="1" ht="18" customHeight="1">
      <c r="B49" s="15"/>
      <c r="C49" s="254" t="s">
        <v>291</v>
      </c>
      <c r="D49" s="255"/>
      <c r="E49" s="255"/>
      <c r="F49" s="240" t="str">
        <f>F12</f>
        <v>Ostrava</v>
      </c>
      <c r="G49" s="255"/>
      <c r="H49" s="255"/>
      <c r="I49" s="65" t="s">
        <v>293</v>
      </c>
      <c r="J49" s="66">
        <f>IF(J12="","",J12)</f>
        <v>44306</v>
      </c>
      <c r="K49" s="17"/>
    </row>
    <row r="50" spans="2:47" s="253" customFormat="1" ht="6.95" customHeight="1">
      <c r="B50" s="15"/>
      <c r="C50" s="255"/>
      <c r="D50" s="255"/>
      <c r="E50" s="255"/>
      <c r="F50" s="255"/>
      <c r="G50" s="255"/>
      <c r="H50" s="255"/>
      <c r="I50" s="64"/>
      <c r="J50" s="255"/>
      <c r="K50" s="17"/>
    </row>
    <row r="51" spans="2:47" s="253" customFormat="1" ht="15">
      <c r="B51" s="15"/>
      <c r="C51" s="254" t="s">
        <v>294</v>
      </c>
      <c r="D51" s="255"/>
      <c r="E51" s="255"/>
      <c r="F51" s="240" t="str">
        <f>E15</f>
        <v>Statutární město Ostrava, městský obvod Ostrava-Ji</v>
      </c>
      <c r="G51" s="255"/>
      <c r="H51" s="255"/>
      <c r="I51" s="65" t="s">
        <v>300</v>
      </c>
      <c r="J51" s="240" t="str">
        <f>E21</f>
        <v>Air Technology s.r.o.</v>
      </c>
      <c r="K51" s="17"/>
    </row>
    <row r="52" spans="2:47" s="253" customFormat="1" ht="14.45" customHeight="1">
      <c r="B52" s="15"/>
      <c r="C52" s="254" t="s">
        <v>298</v>
      </c>
      <c r="D52" s="255"/>
      <c r="E52" s="255"/>
      <c r="F52" s="240" t="str">
        <f>IF(E18="","",E18)</f>
        <v/>
      </c>
      <c r="G52" s="255"/>
      <c r="H52" s="255"/>
      <c r="I52" s="64"/>
      <c r="J52" s="255"/>
      <c r="K52" s="17"/>
    </row>
    <row r="53" spans="2:47" s="253" customFormat="1" ht="10.35" customHeight="1">
      <c r="B53" s="15"/>
      <c r="C53" s="255"/>
      <c r="D53" s="255"/>
      <c r="E53" s="255"/>
      <c r="F53" s="255"/>
      <c r="G53" s="255"/>
      <c r="H53" s="255"/>
      <c r="I53" s="64"/>
      <c r="J53" s="255"/>
      <c r="K53" s="17"/>
    </row>
    <row r="54" spans="2:47" s="253" customFormat="1" ht="29.25" customHeight="1">
      <c r="B54" s="15"/>
      <c r="C54" s="84" t="s">
        <v>370</v>
      </c>
      <c r="D54" s="20"/>
      <c r="E54" s="20"/>
      <c r="F54" s="20"/>
      <c r="G54" s="20"/>
      <c r="H54" s="20"/>
      <c r="I54" s="85"/>
      <c r="J54" s="86" t="s">
        <v>371</v>
      </c>
      <c r="K54" s="23"/>
    </row>
    <row r="55" spans="2:47" s="253" customFormat="1" ht="10.35" customHeight="1">
      <c r="B55" s="15"/>
      <c r="C55" s="255"/>
      <c r="D55" s="255"/>
      <c r="E55" s="255"/>
      <c r="F55" s="255"/>
      <c r="G55" s="255"/>
      <c r="H55" s="255"/>
      <c r="I55" s="64"/>
      <c r="J55" s="255"/>
      <c r="K55" s="17"/>
    </row>
    <row r="56" spans="2:47" s="253" customFormat="1" ht="29.25" customHeight="1">
      <c r="B56" s="15"/>
      <c r="C56" s="87" t="s">
        <v>372</v>
      </c>
      <c r="D56" s="255"/>
      <c r="E56" s="255"/>
      <c r="F56" s="255"/>
      <c r="G56" s="255"/>
      <c r="H56" s="255"/>
      <c r="I56" s="64"/>
      <c r="J56" s="74">
        <f>J87</f>
        <v>0</v>
      </c>
      <c r="K56" s="17"/>
      <c r="AU56" s="306" t="s">
        <v>373</v>
      </c>
    </row>
    <row r="57" spans="2:47" s="325" customFormat="1" ht="24.95" customHeight="1">
      <c r="B57" s="88"/>
      <c r="C57" s="89"/>
      <c r="D57" s="90" t="s">
        <v>655</v>
      </c>
      <c r="E57" s="91"/>
      <c r="F57" s="91"/>
      <c r="G57" s="91"/>
      <c r="H57" s="91"/>
      <c r="I57" s="92"/>
      <c r="J57" s="93">
        <f>J88</f>
        <v>0</v>
      </c>
      <c r="K57" s="94"/>
    </row>
    <row r="58" spans="2:47" s="326" customFormat="1" ht="19.899999999999999" customHeight="1">
      <c r="B58" s="95"/>
      <c r="C58" s="96"/>
      <c r="D58" s="97" t="s">
        <v>1402</v>
      </c>
      <c r="E58" s="98"/>
      <c r="F58" s="98"/>
      <c r="G58" s="98"/>
      <c r="H58" s="98"/>
      <c r="I58" s="99"/>
      <c r="J58" s="100">
        <f>J89</f>
        <v>0</v>
      </c>
      <c r="K58" s="101"/>
    </row>
    <row r="59" spans="2:47" s="326" customFormat="1" ht="19.899999999999999" customHeight="1">
      <c r="B59" s="95"/>
      <c r="C59" s="96"/>
      <c r="D59" s="97" t="s">
        <v>1403</v>
      </c>
      <c r="E59" s="98"/>
      <c r="F59" s="98"/>
      <c r="G59" s="98"/>
      <c r="H59" s="98"/>
      <c r="I59" s="99"/>
      <c r="J59" s="100">
        <f>J95</f>
        <v>0</v>
      </c>
      <c r="K59" s="101"/>
    </row>
    <row r="60" spans="2:47" s="325" customFormat="1" ht="24.95" customHeight="1">
      <c r="B60" s="88"/>
      <c r="C60" s="89"/>
      <c r="D60" s="90" t="s">
        <v>1041</v>
      </c>
      <c r="E60" s="91"/>
      <c r="F60" s="91"/>
      <c r="G60" s="91"/>
      <c r="H60" s="91"/>
      <c r="I60" s="92"/>
      <c r="J60" s="93">
        <f>J102</f>
        <v>0</v>
      </c>
      <c r="K60" s="94"/>
    </row>
    <row r="61" spans="2:47" s="326" customFormat="1" ht="19.899999999999999" customHeight="1">
      <c r="B61" s="95"/>
      <c r="C61" s="96"/>
      <c r="D61" s="97" t="s">
        <v>1404</v>
      </c>
      <c r="E61" s="98"/>
      <c r="F61" s="98"/>
      <c r="G61" s="98"/>
      <c r="H61" s="98"/>
      <c r="I61" s="99"/>
      <c r="J61" s="100">
        <f>J103</f>
        <v>0</v>
      </c>
      <c r="K61" s="101"/>
    </row>
    <row r="62" spans="2:47" s="325" customFormat="1" ht="24.95" customHeight="1">
      <c r="B62" s="88"/>
      <c r="C62" s="89"/>
      <c r="D62" s="90" t="s">
        <v>663</v>
      </c>
      <c r="E62" s="91"/>
      <c r="F62" s="91"/>
      <c r="G62" s="91"/>
      <c r="H62" s="91"/>
      <c r="I62" s="92"/>
      <c r="J62" s="93">
        <f>J144</f>
        <v>0</v>
      </c>
      <c r="K62" s="94"/>
    </row>
    <row r="63" spans="2:47" s="326" customFormat="1" ht="19.899999999999999" customHeight="1">
      <c r="B63" s="95"/>
      <c r="C63" s="96"/>
      <c r="D63" s="97" t="s">
        <v>1405</v>
      </c>
      <c r="E63" s="98"/>
      <c r="F63" s="98"/>
      <c r="G63" s="98"/>
      <c r="H63" s="98"/>
      <c r="I63" s="99"/>
      <c r="J63" s="100">
        <f>J145</f>
        <v>0</v>
      </c>
      <c r="K63" s="101"/>
    </row>
    <row r="64" spans="2:47" s="326" customFormat="1" ht="19.899999999999999" customHeight="1">
      <c r="B64" s="95"/>
      <c r="C64" s="96"/>
      <c r="D64" s="97" t="s">
        <v>1406</v>
      </c>
      <c r="E64" s="98"/>
      <c r="F64" s="98"/>
      <c r="G64" s="98"/>
      <c r="H64" s="98"/>
      <c r="I64" s="99"/>
      <c r="J64" s="100">
        <f>J147</f>
        <v>0</v>
      </c>
      <c r="K64" s="101"/>
    </row>
    <row r="65" spans="2:12" s="326" customFormat="1" ht="19.899999999999999" customHeight="1">
      <c r="B65" s="95"/>
      <c r="C65" s="96"/>
      <c r="D65" s="97" t="s">
        <v>1407</v>
      </c>
      <c r="E65" s="98"/>
      <c r="F65" s="98"/>
      <c r="G65" s="98"/>
      <c r="H65" s="98"/>
      <c r="I65" s="99"/>
      <c r="J65" s="100">
        <f>J155</f>
        <v>0</v>
      </c>
      <c r="K65" s="101"/>
    </row>
    <row r="66" spans="2:12" s="326" customFormat="1" ht="19.899999999999999" customHeight="1">
      <c r="B66" s="95"/>
      <c r="C66" s="96"/>
      <c r="D66" s="97" t="s">
        <v>1408</v>
      </c>
      <c r="E66" s="98"/>
      <c r="F66" s="98"/>
      <c r="G66" s="98"/>
      <c r="H66" s="98"/>
      <c r="I66" s="99"/>
      <c r="J66" s="100">
        <f>J159</f>
        <v>0</v>
      </c>
      <c r="K66" s="101"/>
    </row>
    <row r="67" spans="2:12" s="326" customFormat="1" ht="19.899999999999999" customHeight="1">
      <c r="B67" s="95"/>
      <c r="C67" s="96"/>
      <c r="D67" s="97" t="s">
        <v>1409</v>
      </c>
      <c r="E67" s="98"/>
      <c r="F67" s="98"/>
      <c r="G67" s="98"/>
      <c r="H67" s="98"/>
      <c r="I67" s="99"/>
      <c r="J67" s="100">
        <f>J163</f>
        <v>0</v>
      </c>
      <c r="K67" s="101"/>
    </row>
    <row r="68" spans="2:12" s="253" customFormat="1" ht="21.75" customHeight="1">
      <c r="B68" s="15"/>
      <c r="C68" s="255"/>
      <c r="D68" s="255"/>
      <c r="E68" s="255"/>
      <c r="F68" s="255"/>
      <c r="G68" s="255"/>
      <c r="H68" s="255"/>
      <c r="I68" s="64"/>
      <c r="J68" s="255"/>
      <c r="K68" s="17"/>
    </row>
    <row r="69" spans="2:12" s="253" customFormat="1" ht="6.95" customHeight="1">
      <c r="B69" s="24"/>
      <c r="C69" s="25"/>
      <c r="D69" s="25"/>
      <c r="E69" s="25"/>
      <c r="F69" s="25"/>
      <c r="G69" s="25"/>
      <c r="H69" s="25"/>
      <c r="I69" s="82"/>
      <c r="J69" s="25"/>
      <c r="K69" s="26"/>
    </row>
    <row r="73" spans="2:12" s="253" customFormat="1" ht="6.95" customHeight="1">
      <c r="B73" s="27"/>
      <c r="C73" s="28"/>
      <c r="D73" s="28"/>
      <c r="E73" s="28"/>
      <c r="F73" s="28"/>
      <c r="G73" s="28"/>
      <c r="H73" s="28"/>
      <c r="I73" s="83"/>
      <c r="J73" s="28"/>
      <c r="K73" s="28"/>
      <c r="L73" s="15"/>
    </row>
    <row r="74" spans="2:12" s="253" customFormat="1" ht="36.950000000000003" customHeight="1">
      <c r="B74" s="15"/>
      <c r="C74" s="29" t="s">
        <v>381</v>
      </c>
      <c r="I74" s="102"/>
      <c r="L74" s="15"/>
    </row>
    <row r="75" spans="2:12" s="253" customFormat="1" ht="6.95" customHeight="1">
      <c r="B75" s="15"/>
      <c r="I75" s="102"/>
      <c r="L75" s="15"/>
    </row>
    <row r="76" spans="2:12" s="253" customFormat="1" ht="14.45" customHeight="1">
      <c r="B76" s="15"/>
      <c r="C76" s="252" t="s">
        <v>286</v>
      </c>
      <c r="I76" s="102"/>
      <c r="L76" s="15"/>
    </row>
    <row r="77" spans="2:12" s="253" customFormat="1" ht="22.5" customHeight="1">
      <c r="B77" s="15"/>
      <c r="E77" s="286" t="str">
        <f>E7</f>
        <v>Rozšíření VZT a klimatizace v prostorách knihovny a sálu objektu K-TRIO</v>
      </c>
      <c r="F77" s="287"/>
      <c r="G77" s="287"/>
      <c r="H77" s="287"/>
      <c r="I77" s="102"/>
      <c r="L77" s="15"/>
    </row>
    <row r="78" spans="2:12" s="253" customFormat="1" ht="14.45" customHeight="1">
      <c r="B78" s="15"/>
      <c r="C78" s="252" t="s">
        <v>367</v>
      </c>
      <c r="I78" s="102"/>
      <c r="L78" s="15"/>
    </row>
    <row r="79" spans="2:12" s="253" customFormat="1" ht="23.25" customHeight="1">
      <c r="B79" s="15"/>
      <c r="E79" s="271" t="str">
        <f>E9</f>
        <v>SO - Stavební část</v>
      </c>
      <c r="F79" s="288"/>
      <c r="G79" s="288"/>
      <c r="H79" s="288"/>
      <c r="I79" s="102"/>
      <c r="L79" s="15"/>
    </row>
    <row r="80" spans="2:12" s="253" customFormat="1" ht="6.95" customHeight="1">
      <c r="B80" s="15"/>
      <c r="I80" s="102"/>
      <c r="L80" s="15"/>
    </row>
    <row r="81" spans="2:65" s="253" customFormat="1" ht="18" customHeight="1">
      <c r="B81" s="15"/>
      <c r="C81" s="252" t="s">
        <v>291</v>
      </c>
      <c r="F81" s="103" t="str">
        <f>F12</f>
        <v>Ostrava</v>
      </c>
      <c r="I81" s="104" t="s">
        <v>293</v>
      </c>
      <c r="J81" s="246">
        <f>IF(J12="","",J12)</f>
        <v>44306</v>
      </c>
      <c r="L81" s="15"/>
    </row>
    <row r="82" spans="2:65" s="253" customFormat="1" ht="6.95" customHeight="1">
      <c r="B82" s="15"/>
      <c r="I82" s="102"/>
      <c r="L82" s="15"/>
    </row>
    <row r="83" spans="2:65" s="253" customFormat="1" ht="15">
      <c r="B83" s="15"/>
      <c r="C83" s="252" t="s">
        <v>294</v>
      </c>
      <c r="F83" s="103" t="str">
        <f>E15</f>
        <v>Statutární město Ostrava, městský obvod Ostrava-Ji</v>
      </c>
      <c r="I83" s="104" t="s">
        <v>300</v>
      </c>
      <c r="J83" s="103" t="str">
        <f>E21</f>
        <v>Air Technology s.r.o.</v>
      </c>
      <c r="L83" s="15"/>
    </row>
    <row r="84" spans="2:65" s="253" customFormat="1" ht="14.45" customHeight="1">
      <c r="B84" s="15"/>
      <c r="C84" s="252" t="s">
        <v>298</v>
      </c>
      <c r="F84" s="103" t="str">
        <f>IF(E18="","",E18)</f>
        <v/>
      </c>
      <c r="I84" s="102"/>
      <c r="L84" s="15"/>
    </row>
    <row r="85" spans="2:65" s="253" customFormat="1" ht="10.35" customHeight="1">
      <c r="B85" s="15"/>
      <c r="I85" s="102"/>
      <c r="L85" s="15"/>
    </row>
    <row r="86" spans="2:65" s="327" customFormat="1" ht="29.25" customHeight="1">
      <c r="B86" s="105"/>
      <c r="C86" s="106" t="s">
        <v>382</v>
      </c>
      <c r="D86" s="107" t="s">
        <v>323</v>
      </c>
      <c r="E86" s="107" t="s">
        <v>319</v>
      </c>
      <c r="F86" s="107" t="s">
        <v>383</v>
      </c>
      <c r="G86" s="107" t="s">
        <v>384</v>
      </c>
      <c r="H86" s="107" t="s">
        <v>385</v>
      </c>
      <c r="I86" s="108" t="s">
        <v>386</v>
      </c>
      <c r="J86" s="107" t="s">
        <v>371</v>
      </c>
      <c r="K86" s="109" t="s">
        <v>387</v>
      </c>
      <c r="L86" s="105"/>
      <c r="M86" s="36" t="s">
        <v>388</v>
      </c>
      <c r="N86" s="37" t="s">
        <v>308</v>
      </c>
      <c r="O86" s="37" t="s">
        <v>389</v>
      </c>
      <c r="P86" s="37" t="s">
        <v>390</v>
      </c>
      <c r="Q86" s="37" t="s">
        <v>391</v>
      </c>
      <c r="R86" s="37" t="s">
        <v>392</v>
      </c>
      <c r="S86" s="37" t="s">
        <v>393</v>
      </c>
      <c r="T86" s="38" t="s">
        <v>394</v>
      </c>
    </row>
    <row r="87" spans="2:65" s="253" customFormat="1" ht="29.25" customHeight="1">
      <c r="B87" s="15"/>
      <c r="C87" s="42" t="s">
        <v>372</v>
      </c>
      <c r="I87" s="102"/>
      <c r="J87" s="110">
        <f>BK87</f>
        <v>0</v>
      </c>
      <c r="L87" s="15"/>
      <c r="M87" s="39"/>
      <c r="N87" s="40"/>
      <c r="O87" s="40"/>
      <c r="P87" s="111">
        <f>P88+P102+P144</f>
        <v>0</v>
      </c>
      <c r="Q87" s="40"/>
      <c r="R87" s="111">
        <f>R88+R102+R144</f>
        <v>2.3846683200000003</v>
      </c>
      <c r="S87" s="40"/>
      <c r="T87" s="112">
        <f>T88+T102+T144</f>
        <v>0</v>
      </c>
      <c r="AT87" s="306" t="s">
        <v>337</v>
      </c>
      <c r="AU87" s="306" t="s">
        <v>373</v>
      </c>
      <c r="BK87" s="328">
        <f>BK88+BK102+BK144</f>
        <v>0</v>
      </c>
    </row>
    <row r="88" spans="2:65" s="114" customFormat="1" ht="37.35" customHeight="1">
      <c r="B88" s="113"/>
      <c r="D88" s="115" t="s">
        <v>337</v>
      </c>
      <c r="E88" s="116" t="s">
        <v>664</v>
      </c>
      <c r="F88" s="116" t="s">
        <v>665</v>
      </c>
      <c r="I88" s="117"/>
      <c r="J88" s="118">
        <f>BK88</f>
        <v>0</v>
      </c>
      <c r="L88" s="113"/>
      <c r="M88" s="119"/>
      <c r="N88" s="120"/>
      <c r="O88" s="120"/>
      <c r="P88" s="121">
        <f>P89+P95</f>
        <v>0</v>
      </c>
      <c r="Q88" s="120"/>
      <c r="R88" s="121">
        <f>R89+R95</f>
        <v>0.101769</v>
      </c>
      <c r="S88" s="120"/>
      <c r="T88" s="122">
        <f>T89+T95</f>
        <v>0</v>
      </c>
      <c r="AR88" s="115" t="s">
        <v>346</v>
      </c>
      <c r="AT88" s="329" t="s">
        <v>337</v>
      </c>
      <c r="AU88" s="329" t="s">
        <v>338</v>
      </c>
      <c r="AY88" s="115" t="s">
        <v>396</v>
      </c>
      <c r="BK88" s="330">
        <f>BK89+BK95</f>
        <v>0</v>
      </c>
    </row>
    <row r="89" spans="2:65" s="114" customFormat="1" ht="19.899999999999999" customHeight="1">
      <c r="B89" s="113"/>
      <c r="D89" s="123" t="s">
        <v>337</v>
      </c>
      <c r="E89" s="124" t="s">
        <v>412</v>
      </c>
      <c r="F89" s="124" t="s">
        <v>1410</v>
      </c>
      <c r="I89" s="117"/>
      <c r="J89" s="125">
        <f>BK89</f>
        <v>0</v>
      </c>
      <c r="L89" s="113"/>
      <c r="M89" s="119"/>
      <c r="N89" s="120"/>
      <c r="O89" s="120"/>
      <c r="P89" s="121">
        <f>SUM(P90:P94)</f>
        <v>0</v>
      </c>
      <c r="Q89" s="120"/>
      <c r="R89" s="121">
        <f>SUM(R90:R94)</f>
        <v>0</v>
      </c>
      <c r="S89" s="120"/>
      <c r="T89" s="122">
        <f>SUM(T90:T94)</f>
        <v>0</v>
      </c>
      <c r="AR89" s="115" t="s">
        <v>346</v>
      </c>
      <c r="AT89" s="329" t="s">
        <v>337</v>
      </c>
      <c r="AU89" s="329" t="s">
        <v>346</v>
      </c>
      <c r="AY89" s="115" t="s">
        <v>396</v>
      </c>
      <c r="BK89" s="330">
        <f>SUM(BK90:BK94)</f>
        <v>0</v>
      </c>
    </row>
    <row r="90" spans="2:65" s="253" customFormat="1" ht="22.5" customHeight="1">
      <c r="B90" s="15"/>
      <c r="C90" s="142" t="s">
        <v>346</v>
      </c>
      <c r="D90" s="142" t="s">
        <v>666</v>
      </c>
      <c r="E90" s="143" t="s">
        <v>1411</v>
      </c>
      <c r="F90" s="144" t="s">
        <v>1412</v>
      </c>
      <c r="G90" s="145" t="s">
        <v>1413</v>
      </c>
      <c r="H90" s="146">
        <v>30</v>
      </c>
      <c r="I90" s="147"/>
      <c r="J90" s="148">
        <f>ROUND(I90*H90,2)</f>
        <v>0</v>
      </c>
      <c r="K90" s="144" t="s">
        <v>289</v>
      </c>
      <c r="L90" s="15"/>
      <c r="M90" s="336" t="s">
        <v>289</v>
      </c>
      <c r="N90" s="149" t="s">
        <v>309</v>
      </c>
      <c r="O90" s="255"/>
      <c r="P90" s="134">
        <f>O90*H90</f>
        <v>0</v>
      </c>
      <c r="Q90" s="134">
        <v>0</v>
      </c>
      <c r="R90" s="134">
        <f>Q90*H90</f>
        <v>0</v>
      </c>
      <c r="S90" s="134">
        <v>0</v>
      </c>
      <c r="T90" s="135">
        <f>S90*H90</f>
        <v>0</v>
      </c>
      <c r="AR90" s="306" t="s">
        <v>403</v>
      </c>
      <c r="AT90" s="306" t="s">
        <v>666</v>
      </c>
      <c r="AU90" s="306" t="s">
        <v>348</v>
      </c>
      <c r="AY90" s="306" t="s">
        <v>396</v>
      </c>
      <c r="BE90" s="334">
        <f>IF(N90="základní",J90,0)</f>
        <v>0</v>
      </c>
      <c r="BF90" s="334">
        <f>IF(N90="snížená",J90,0)</f>
        <v>0</v>
      </c>
      <c r="BG90" s="334">
        <f>IF(N90="zákl. přenesená",J90,0)</f>
        <v>0</v>
      </c>
      <c r="BH90" s="334">
        <f>IF(N90="sníž. přenesená",J90,0)</f>
        <v>0</v>
      </c>
      <c r="BI90" s="334">
        <f>IF(N90="nulová",J90,0)</f>
        <v>0</v>
      </c>
      <c r="BJ90" s="306" t="s">
        <v>346</v>
      </c>
      <c r="BK90" s="334">
        <f>ROUND(I90*H90,2)</f>
        <v>0</v>
      </c>
      <c r="BL90" s="306" t="s">
        <v>403</v>
      </c>
      <c r="BM90" s="306" t="s">
        <v>1414</v>
      </c>
    </row>
    <row r="91" spans="2:65" s="253" customFormat="1" ht="22.5" customHeight="1">
      <c r="B91" s="15"/>
      <c r="C91" s="142" t="s">
        <v>348</v>
      </c>
      <c r="D91" s="142" t="s">
        <v>666</v>
      </c>
      <c r="E91" s="143" t="s">
        <v>1415</v>
      </c>
      <c r="F91" s="144" t="s">
        <v>1416</v>
      </c>
      <c r="G91" s="145" t="s">
        <v>1413</v>
      </c>
      <c r="H91" s="146">
        <v>50</v>
      </c>
      <c r="I91" s="147"/>
      <c r="J91" s="148">
        <f>ROUND(I91*H91,2)</f>
        <v>0</v>
      </c>
      <c r="K91" s="144" t="s">
        <v>289</v>
      </c>
      <c r="L91" s="15"/>
      <c r="M91" s="336" t="s">
        <v>289</v>
      </c>
      <c r="N91" s="149" t="s">
        <v>309</v>
      </c>
      <c r="O91" s="255"/>
      <c r="P91" s="134">
        <f>O91*H91</f>
        <v>0</v>
      </c>
      <c r="Q91" s="134">
        <v>0</v>
      </c>
      <c r="R91" s="134">
        <f>Q91*H91</f>
        <v>0</v>
      </c>
      <c r="S91" s="134">
        <v>0</v>
      </c>
      <c r="T91" s="135">
        <f>S91*H91</f>
        <v>0</v>
      </c>
      <c r="AR91" s="306" t="s">
        <v>403</v>
      </c>
      <c r="AT91" s="306" t="s">
        <v>666</v>
      </c>
      <c r="AU91" s="306" t="s">
        <v>348</v>
      </c>
      <c r="AY91" s="306" t="s">
        <v>396</v>
      </c>
      <c r="BE91" s="334">
        <f>IF(N91="základní",J91,0)</f>
        <v>0</v>
      </c>
      <c r="BF91" s="334">
        <f>IF(N91="snížená",J91,0)</f>
        <v>0</v>
      </c>
      <c r="BG91" s="334">
        <f>IF(N91="zákl. přenesená",J91,0)</f>
        <v>0</v>
      </c>
      <c r="BH91" s="334">
        <f>IF(N91="sníž. přenesená",J91,0)</f>
        <v>0</v>
      </c>
      <c r="BI91" s="334">
        <f>IF(N91="nulová",J91,0)</f>
        <v>0</v>
      </c>
      <c r="BJ91" s="306" t="s">
        <v>346</v>
      </c>
      <c r="BK91" s="334">
        <f>ROUND(I91*H91,2)</f>
        <v>0</v>
      </c>
      <c r="BL91" s="306" t="s">
        <v>403</v>
      </c>
      <c r="BM91" s="306" t="s">
        <v>1417</v>
      </c>
    </row>
    <row r="92" spans="2:65" s="253" customFormat="1" ht="22.5" customHeight="1">
      <c r="B92" s="15"/>
      <c r="C92" s="142" t="s">
        <v>406</v>
      </c>
      <c r="D92" s="142" t="s">
        <v>666</v>
      </c>
      <c r="E92" s="143" t="s">
        <v>1418</v>
      </c>
      <c r="F92" s="144" t="s">
        <v>1419</v>
      </c>
      <c r="G92" s="145" t="s">
        <v>1413</v>
      </c>
      <c r="H92" s="146">
        <v>20</v>
      </c>
      <c r="I92" s="147"/>
      <c r="J92" s="148">
        <f>ROUND(I92*H92,2)</f>
        <v>0</v>
      </c>
      <c r="K92" s="144" t="s">
        <v>289</v>
      </c>
      <c r="L92" s="15"/>
      <c r="M92" s="336" t="s">
        <v>289</v>
      </c>
      <c r="N92" s="149" t="s">
        <v>309</v>
      </c>
      <c r="O92" s="255"/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306" t="s">
        <v>403</v>
      </c>
      <c r="AT92" s="306" t="s">
        <v>666</v>
      </c>
      <c r="AU92" s="306" t="s">
        <v>348</v>
      </c>
      <c r="AY92" s="306" t="s">
        <v>396</v>
      </c>
      <c r="BE92" s="334">
        <f>IF(N92="základní",J92,0)</f>
        <v>0</v>
      </c>
      <c r="BF92" s="334">
        <f>IF(N92="snížená",J92,0)</f>
        <v>0</v>
      </c>
      <c r="BG92" s="334">
        <f>IF(N92="zákl. přenesená",J92,0)</f>
        <v>0</v>
      </c>
      <c r="BH92" s="334">
        <f>IF(N92="sníž. přenesená",J92,0)</f>
        <v>0</v>
      </c>
      <c r="BI92" s="334">
        <f>IF(N92="nulová",J92,0)</f>
        <v>0</v>
      </c>
      <c r="BJ92" s="306" t="s">
        <v>346</v>
      </c>
      <c r="BK92" s="334">
        <f>ROUND(I92*H92,2)</f>
        <v>0</v>
      </c>
      <c r="BL92" s="306" t="s">
        <v>403</v>
      </c>
      <c r="BM92" s="306" t="s">
        <v>1420</v>
      </c>
    </row>
    <row r="93" spans="2:65" s="253" customFormat="1" ht="22.5" customHeight="1">
      <c r="B93" s="15"/>
      <c r="C93" s="142" t="s">
        <v>403</v>
      </c>
      <c r="D93" s="142" t="s">
        <v>666</v>
      </c>
      <c r="E93" s="143" t="s">
        <v>1421</v>
      </c>
      <c r="F93" s="144" t="s">
        <v>1422</v>
      </c>
      <c r="G93" s="145" t="s">
        <v>1413</v>
      </c>
      <c r="H93" s="146">
        <v>100</v>
      </c>
      <c r="I93" s="147"/>
      <c r="J93" s="148">
        <f>ROUND(I93*H93,2)</f>
        <v>0</v>
      </c>
      <c r="K93" s="144" t="s">
        <v>289</v>
      </c>
      <c r="L93" s="15"/>
      <c r="M93" s="336" t="s">
        <v>289</v>
      </c>
      <c r="N93" s="149" t="s">
        <v>309</v>
      </c>
      <c r="O93" s="255"/>
      <c r="P93" s="134">
        <f>O93*H93</f>
        <v>0</v>
      </c>
      <c r="Q93" s="134">
        <v>0</v>
      </c>
      <c r="R93" s="134">
        <f>Q93*H93</f>
        <v>0</v>
      </c>
      <c r="S93" s="134">
        <v>0</v>
      </c>
      <c r="T93" s="135">
        <f>S93*H93</f>
        <v>0</v>
      </c>
      <c r="AR93" s="306" t="s">
        <v>403</v>
      </c>
      <c r="AT93" s="306" t="s">
        <v>666</v>
      </c>
      <c r="AU93" s="306" t="s">
        <v>348</v>
      </c>
      <c r="AY93" s="306" t="s">
        <v>396</v>
      </c>
      <c r="BE93" s="334">
        <f>IF(N93="základní",J93,0)</f>
        <v>0</v>
      </c>
      <c r="BF93" s="334">
        <f>IF(N93="snížená",J93,0)</f>
        <v>0</v>
      </c>
      <c r="BG93" s="334">
        <f>IF(N93="zákl. přenesená",J93,0)</f>
        <v>0</v>
      </c>
      <c r="BH93" s="334">
        <f>IF(N93="sníž. přenesená",J93,0)</f>
        <v>0</v>
      </c>
      <c r="BI93" s="334">
        <f>IF(N93="nulová",J93,0)</f>
        <v>0</v>
      </c>
      <c r="BJ93" s="306" t="s">
        <v>346</v>
      </c>
      <c r="BK93" s="334">
        <f>ROUND(I93*H93,2)</f>
        <v>0</v>
      </c>
      <c r="BL93" s="306" t="s">
        <v>403</v>
      </c>
      <c r="BM93" s="306" t="s">
        <v>1423</v>
      </c>
    </row>
    <row r="94" spans="2:65" s="253" customFormat="1" ht="22.5" customHeight="1">
      <c r="B94" s="15"/>
      <c r="C94" s="142" t="s">
        <v>409</v>
      </c>
      <c r="D94" s="142" t="s">
        <v>666</v>
      </c>
      <c r="E94" s="143" t="s">
        <v>1424</v>
      </c>
      <c r="F94" s="144" t="s">
        <v>1425</v>
      </c>
      <c r="G94" s="145" t="s">
        <v>714</v>
      </c>
      <c r="H94" s="146">
        <v>5</v>
      </c>
      <c r="I94" s="147"/>
      <c r="J94" s="148">
        <f>ROUND(I94*H94,2)</f>
        <v>0</v>
      </c>
      <c r="K94" s="144" t="s">
        <v>289</v>
      </c>
      <c r="L94" s="15"/>
      <c r="M94" s="336" t="s">
        <v>289</v>
      </c>
      <c r="N94" s="149" t="s">
        <v>309</v>
      </c>
      <c r="O94" s="255"/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306" t="s">
        <v>403</v>
      </c>
      <c r="AT94" s="306" t="s">
        <v>666</v>
      </c>
      <c r="AU94" s="306" t="s">
        <v>348</v>
      </c>
      <c r="AY94" s="306" t="s">
        <v>396</v>
      </c>
      <c r="BE94" s="334">
        <f>IF(N94="základní",J94,0)</f>
        <v>0</v>
      </c>
      <c r="BF94" s="334">
        <f>IF(N94="snížená",J94,0)</f>
        <v>0</v>
      </c>
      <c r="BG94" s="334">
        <f>IF(N94="zákl. přenesená",J94,0)</f>
        <v>0</v>
      </c>
      <c r="BH94" s="334">
        <f>IF(N94="sníž. přenesená",J94,0)</f>
        <v>0</v>
      </c>
      <c r="BI94" s="334">
        <f>IF(N94="nulová",J94,0)</f>
        <v>0</v>
      </c>
      <c r="BJ94" s="306" t="s">
        <v>346</v>
      </c>
      <c r="BK94" s="334">
        <f>ROUND(I94*H94,2)</f>
        <v>0</v>
      </c>
      <c r="BL94" s="306" t="s">
        <v>403</v>
      </c>
      <c r="BM94" s="306" t="s">
        <v>1426</v>
      </c>
    </row>
    <row r="95" spans="2:65" s="114" customFormat="1" ht="29.85" customHeight="1">
      <c r="B95" s="113"/>
      <c r="D95" s="123" t="s">
        <v>337</v>
      </c>
      <c r="E95" s="124" t="s">
        <v>419</v>
      </c>
      <c r="F95" s="124" t="s">
        <v>1427</v>
      </c>
      <c r="I95" s="117"/>
      <c r="J95" s="125">
        <f>BK95</f>
        <v>0</v>
      </c>
      <c r="L95" s="113"/>
      <c r="M95" s="119"/>
      <c r="N95" s="120"/>
      <c r="O95" s="120"/>
      <c r="P95" s="121">
        <f>SUM(P96:P101)</f>
        <v>0</v>
      </c>
      <c r="Q95" s="120"/>
      <c r="R95" s="121">
        <f>SUM(R96:R101)</f>
        <v>0.101769</v>
      </c>
      <c r="S95" s="120"/>
      <c r="T95" s="122">
        <f>SUM(T96:T101)</f>
        <v>0</v>
      </c>
      <c r="AR95" s="115" t="s">
        <v>346</v>
      </c>
      <c r="AT95" s="329" t="s">
        <v>337</v>
      </c>
      <c r="AU95" s="329" t="s">
        <v>346</v>
      </c>
      <c r="AY95" s="115" t="s">
        <v>396</v>
      </c>
      <c r="BK95" s="330">
        <f>SUM(BK96:BK101)</f>
        <v>0</v>
      </c>
    </row>
    <row r="96" spans="2:65" s="253" customFormat="1" ht="31.5" customHeight="1">
      <c r="B96" s="15"/>
      <c r="C96" s="142" t="s">
        <v>412</v>
      </c>
      <c r="D96" s="142" t="s">
        <v>666</v>
      </c>
      <c r="E96" s="143" t="s">
        <v>1428</v>
      </c>
      <c r="F96" s="144" t="s">
        <v>1429</v>
      </c>
      <c r="G96" s="145" t="s">
        <v>714</v>
      </c>
      <c r="H96" s="146">
        <v>390.9</v>
      </c>
      <c r="I96" s="147"/>
      <c r="J96" s="148">
        <f t="shared" ref="J96:J101" si="0">ROUND(I96*H96,2)</f>
        <v>0</v>
      </c>
      <c r="K96" s="144" t="s">
        <v>289</v>
      </c>
      <c r="L96" s="15"/>
      <c r="M96" s="336" t="s">
        <v>289</v>
      </c>
      <c r="N96" s="149" t="s">
        <v>309</v>
      </c>
      <c r="O96" s="255"/>
      <c r="P96" s="134">
        <f t="shared" ref="P96:P101" si="1">O96*H96</f>
        <v>0</v>
      </c>
      <c r="Q96" s="134">
        <v>1.2999999999999999E-4</v>
      </c>
      <c r="R96" s="134">
        <f t="shared" ref="R96:R101" si="2">Q96*H96</f>
        <v>5.0816999999999994E-2</v>
      </c>
      <c r="S96" s="134">
        <v>0</v>
      </c>
      <c r="T96" s="135">
        <f t="shared" ref="T96:T101" si="3">S96*H96</f>
        <v>0</v>
      </c>
      <c r="AR96" s="306" t="s">
        <v>403</v>
      </c>
      <c r="AT96" s="306" t="s">
        <v>666</v>
      </c>
      <c r="AU96" s="306" t="s">
        <v>348</v>
      </c>
      <c r="AY96" s="306" t="s">
        <v>396</v>
      </c>
      <c r="BE96" s="334">
        <f t="shared" ref="BE96:BE101" si="4">IF(N96="základní",J96,0)</f>
        <v>0</v>
      </c>
      <c r="BF96" s="334">
        <f t="shared" ref="BF96:BF101" si="5">IF(N96="snížená",J96,0)</f>
        <v>0</v>
      </c>
      <c r="BG96" s="334">
        <f t="shared" ref="BG96:BG101" si="6">IF(N96="zákl. přenesená",J96,0)</f>
        <v>0</v>
      </c>
      <c r="BH96" s="334">
        <f t="shared" ref="BH96:BH101" si="7">IF(N96="sníž. přenesená",J96,0)</f>
        <v>0</v>
      </c>
      <c r="BI96" s="334">
        <f t="shared" ref="BI96:BI101" si="8">IF(N96="nulová",J96,0)</f>
        <v>0</v>
      </c>
      <c r="BJ96" s="306" t="s">
        <v>346</v>
      </c>
      <c r="BK96" s="334">
        <f t="shared" ref="BK96:BK101" si="9">ROUND(I96*H96,2)</f>
        <v>0</v>
      </c>
      <c r="BL96" s="306" t="s">
        <v>403</v>
      </c>
      <c r="BM96" s="306" t="s">
        <v>1430</v>
      </c>
    </row>
    <row r="97" spans="2:65" s="253" customFormat="1" ht="22.5" customHeight="1">
      <c r="B97" s="15"/>
      <c r="C97" s="142" t="s">
        <v>414</v>
      </c>
      <c r="D97" s="142" t="s">
        <v>666</v>
      </c>
      <c r="E97" s="143" t="s">
        <v>1431</v>
      </c>
      <c r="F97" s="144" t="s">
        <v>1432</v>
      </c>
      <c r="G97" s="145" t="s">
        <v>714</v>
      </c>
      <c r="H97" s="146">
        <v>1273.8</v>
      </c>
      <c r="I97" s="147"/>
      <c r="J97" s="148">
        <f t="shared" si="0"/>
        <v>0</v>
      </c>
      <c r="K97" s="144" t="s">
        <v>289</v>
      </c>
      <c r="L97" s="15"/>
      <c r="M97" s="336" t="s">
        <v>289</v>
      </c>
      <c r="N97" s="149" t="s">
        <v>309</v>
      </c>
      <c r="O97" s="255"/>
      <c r="P97" s="134">
        <f t="shared" si="1"/>
        <v>0</v>
      </c>
      <c r="Q97" s="134">
        <v>4.0000000000000003E-5</v>
      </c>
      <c r="R97" s="134">
        <f t="shared" si="2"/>
        <v>5.0952000000000004E-2</v>
      </c>
      <c r="S97" s="134">
        <v>0</v>
      </c>
      <c r="T97" s="135">
        <f t="shared" si="3"/>
        <v>0</v>
      </c>
      <c r="AR97" s="306" t="s">
        <v>403</v>
      </c>
      <c r="AT97" s="306" t="s">
        <v>666</v>
      </c>
      <c r="AU97" s="306" t="s">
        <v>348</v>
      </c>
      <c r="AY97" s="306" t="s">
        <v>396</v>
      </c>
      <c r="BE97" s="334">
        <f t="shared" si="4"/>
        <v>0</v>
      </c>
      <c r="BF97" s="334">
        <f t="shared" si="5"/>
        <v>0</v>
      </c>
      <c r="BG97" s="334">
        <f t="shared" si="6"/>
        <v>0</v>
      </c>
      <c r="BH97" s="334">
        <f t="shared" si="7"/>
        <v>0</v>
      </c>
      <c r="BI97" s="334">
        <f t="shared" si="8"/>
        <v>0</v>
      </c>
      <c r="BJ97" s="306" t="s">
        <v>346</v>
      </c>
      <c r="BK97" s="334">
        <f t="shared" si="9"/>
        <v>0</v>
      </c>
      <c r="BL97" s="306" t="s">
        <v>403</v>
      </c>
      <c r="BM97" s="306" t="s">
        <v>1433</v>
      </c>
    </row>
    <row r="98" spans="2:65" s="253" customFormat="1" ht="22.5" customHeight="1">
      <c r="B98" s="15"/>
      <c r="C98" s="142" t="s">
        <v>402</v>
      </c>
      <c r="D98" s="142" t="s">
        <v>666</v>
      </c>
      <c r="E98" s="143" t="s">
        <v>1434</v>
      </c>
      <c r="F98" s="144" t="s">
        <v>1435</v>
      </c>
      <c r="G98" s="145" t="s">
        <v>1242</v>
      </c>
      <c r="H98" s="146">
        <v>20</v>
      </c>
      <c r="I98" s="147"/>
      <c r="J98" s="148">
        <f t="shared" si="0"/>
        <v>0</v>
      </c>
      <c r="K98" s="144" t="s">
        <v>289</v>
      </c>
      <c r="L98" s="15"/>
      <c r="M98" s="336" t="s">
        <v>289</v>
      </c>
      <c r="N98" s="149" t="s">
        <v>309</v>
      </c>
      <c r="O98" s="255"/>
      <c r="P98" s="134">
        <f t="shared" si="1"/>
        <v>0</v>
      </c>
      <c r="Q98" s="134">
        <v>0</v>
      </c>
      <c r="R98" s="134">
        <f t="shared" si="2"/>
        <v>0</v>
      </c>
      <c r="S98" s="134">
        <v>0</v>
      </c>
      <c r="T98" s="135">
        <f t="shared" si="3"/>
        <v>0</v>
      </c>
      <c r="AR98" s="306" t="s">
        <v>435</v>
      </c>
      <c r="AT98" s="306" t="s">
        <v>666</v>
      </c>
      <c r="AU98" s="306" t="s">
        <v>348</v>
      </c>
      <c r="AY98" s="306" t="s">
        <v>396</v>
      </c>
      <c r="BE98" s="334">
        <f t="shared" si="4"/>
        <v>0</v>
      </c>
      <c r="BF98" s="334">
        <f t="shared" si="5"/>
        <v>0</v>
      </c>
      <c r="BG98" s="334">
        <f t="shared" si="6"/>
        <v>0</v>
      </c>
      <c r="BH98" s="334">
        <f t="shared" si="7"/>
        <v>0</v>
      </c>
      <c r="BI98" s="334">
        <f t="shared" si="8"/>
        <v>0</v>
      </c>
      <c r="BJ98" s="306" t="s">
        <v>346</v>
      </c>
      <c r="BK98" s="334">
        <f t="shared" si="9"/>
        <v>0</v>
      </c>
      <c r="BL98" s="306" t="s">
        <v>435</v>
      </c>
      <c r="BM98" s="306" t="s">
        <v>1436</v>
      </c>
    </row>
    <row r="99" spans="2:65" s="253" customFormat="1" ht="22.5" customHeight="1">
      <c r="B99" s="15"/>
      <c r="C99" s="142" t="s">
        <v>419</v>
      </c>
      <c r="D99" s="142" t="s">
        <v>666</v>
      </c>
      <c r="E99" s="143" t="s">
        <v>1437</v>
      </c>
      <c r="F99" s="144" t="s">
        <v>1438</v>
      </c>
      <c r="G99" s="145" t="s">
        <v>1242</v>
      </c>
      <c r="H99" s="146">
        <v>500</v>
      </c>
      <c r="I99" s="147"/>
      <c r="J99" s="148">
        <f t="shared" si="0"/>
        <v>0</v>
      </c>
      <c r="K99" s="144" t="s">
        <v>289</v>
      </c>
      <c r="L99" s="15"/>
      <c r="M99" s="336" t="s">
        <v>289</v>
      </c>
      <c r="N99" s="149" t="s">
        <v>309</v>
      </c>
      <c r="O99" s="255"/>
      <c r="P99" s="134">
        <f t="shared" si="1"/>
        <v>0</v>
      </c>
      <c r="Q99" s="134">
        <v>0</v>
      </c>
      <c r="R99" s="134">
        <f t="shared" si="2"/>
        <v>0</v>
      </c>
      <c r="S99" s="134">
        <v>0</v>
      </c>
      <c r="T99" s="135">
        <f t="shared" si="3"/>
        <v>0</v>
      </c>
      <c r="AR99" s="306" t="s">
        <v>435</v>
      </c>
      <c r="AT99" s="306" t="s">
        <v>666</v>
      </c>
      <c r="AU99" s="306" t="s">
        <v>348</v>
      </c>
      <c r="AY99" s="306" t="s">
        <v>396</v>
      </c>
      <c r="BE99" s="334">
        <f t="shared" si="4"/>
        <v>0</v>
      </c>
      <c r="BF99" s="334">
        <f t="shared" si="5"/>
        <v>0</v>
      </c>
      <c r="BG99" s="334">
        <f t="shared" si="6"/>
        <v>0</v>
      </c>
      <c r="BH99" s="334">
        <f t="shared" si="7"/>
        <v>0</v>
      </c>
      <c r="BI99" s="334">
        <f t="shared" si="8"/>
        <v>0</v>
      </c>
      <c r="BJ99" s="306" t="s">
        <v>346</v>
      </c>
      <c r="BK99" s="334">
        <f t="shared" si="9"/>
        <v>0</v>
      </c>
      <c r="BL99" s="306" t="s">
        <v>435</v>
      </c>
      <c r="BM99" s="306" t="s">
        <v>1439</v>
      </c>
    </row>
    <row r="100" spans="2:65" s="253" customFormat="1" ht="22.5" customHeight="1">
      <c r="B100" s="15"/>
      <c r="C100" s="142" t="s">
        <v>422</v>
      </c>
      <c r="D100" s="142" t="s">
        <v>666</v>
      </c>
      <c r="E100" s="143" t="s">
        <v>1440</v>
      </c>
      <c r="F100" s="144" t="s">
        <v>1441</v>
      </c>
      <c r="G100" s="145" t="s">
        <v>1242</v>
      </c>
      <c r="H100" s="146">
        <v>2</v>
      </c>
      <c r="I100" s="147"/>
      <c r="J100" s="148">
        <f t="shared" si="0"/>
        <v>0</v>
      </c>
      <c r="K100" s="144" t="s">
        <v>289</v>
      </c>
      <c r="L100" s="15"/>
      <c r="M100" s="336" t="s">
        <v>289</v>
      </c>
      <c r="N100" s="149" t="s">
        <v>309</v>
      </c>
      <c r="O100" s="255"/>
      <c r="P100" s="134">
        <f t="shared" si="1"/>
        <v>0</v>
      </c>
      <c r="Q100" s="134">
        <v>0</v>
      </c>
      <c r="R100" s="134">
        <f t="shared" si="2"/>
        <v>0</v>
      </c>
      <c r="S100" s="134">
        <v>0</v>
      </c>
      <c r="T100" s="135">
        <f t="shared" si="3"/>
        <v>0</v>
      </c>
      <c r="AR100" s="306" t="s">
        <v>403</v>
      </c>
      <c r="AT100" s="306" t="s">
        <v>666</v>
      </c>
      <c r="AU100" s="306" t="s">
        <v>348</v>
      </c>
      <c r="AY100" s="306" t="s">
        <v>396</v>
      </c>
      <c r="BE100" s="334">
        <f t="shared" si="4"/>
        <v>0</v>
      </c>
      <c r="BF100" s="334">
        <f t="shared" si="5"/>
        <v>0</v>
      </c>
      <c r="BG100" s="334">
        <f t="shared" si="6"/>
        <v>0</v>
      </c>
      <c r="BH100" s="334">
        <f t="shared" si="7"/>
        <v>0</v>
      </c>
      <c r="BI100" s="334">
        <f t="shared" si="8"/>
        <v>0</v>
      </c>
      <c r="BJ100" s="306" t="s">
        <v>346</v>
      </c>
      <c r="BK100" s="334">
        <f t="shared" si="9"/>
        <v>0</v>
      </c>
      <c r="BL100" s="306" t="s">
        <v>403</v>
      </c>
      <c r="BM100" s="306" t="s">
        <v>1442</v>
      </c>
    </row>
    <row r="101" spans="2:65" s="253" customFormat="1" ht="22.5" customHeight="1">
      <c r="B101" s="15"/>
      <c r="C101" s="142" t="s">
        <v>424</v>
      </c>
      <c r="D101" s="142" t="s">
        <v>666</v>
      </c>
      <c r="E101" s="143" t="s">
        <v>1443</v>
      </c>
      <c r="F101" s="144" t="s">
        <v>1444</v>
      </c>
      <c r="G101" s="145" t="s">
        <v>1242</v>
      </c>
      <c r="H101" s="146">
        <v>18</v>
      </c>
      <c r="I101" s="147"/>
      <c r="J101" s="148">
        <f t="shared" si="0"/>
        <v>0</v>
      </c>
      <c r="K101" s="144" t="s">
        <v>289</v>
      </c>
      <c r="L101" s="15"/>
      <c r="M101" s="336" t="s">
        <v>289</v>
      </c>
      <c r="N101" s="149" t="s">
        <v>309</v>
      </c>
      <c r="O101" s="255"/>
      <c r="P101" s="134">
        <f t="shared" si="1"/>
        <v>0</v>
      </c>
      <c r="Q101" s="134">
        <v>0</v>
      </c>
      <c r="R101" s="134">
        <f t="shared" si="2"/>
        <v>0</v>
      </c>
      <c r="S101" s="134">
        <v>0</v>
      </c>
      <c r="T101" s="135">
        <f t="shared" si="3"/>
        <v>0</v>
      </c>
      <c r="AR101" s="306" t="s">
        <v>403</v>
      </c>
      <c r="AT101" s="306" t="s">
        <v>666</v>
      </c>
      <c r="AU101" s="306" t="s">
        <v>348</v>
      </c>
      <c r="AY101" s="306" t="s">
        <v>396</v>
      </c>
      <c r="BE101" s="334">
        <f t="shared" si="4"/>
        <v>0</v>
      </c>
      <c r="BF101" s="334">
        <f t="shared" si="5"/>
        <v>0</v>
      </c>
      <c r="BG101" s="334">
        <f t="shared" si="6"/>
        <v>0</v>
      </c>
      <c r="BH101" s="334">
        <f t="shared" si="7"/>
        <v>0</v>
      </c>
      <c r="BI101" s="334">
        <f t="shared" si="8"/>
        <v>0</v>
      </c>
      <c r="BJ101" s="306" t="s">
        <v>346</v>
      </c>
      <c r="BK101" s="334">
        <f t="shared" si="9"/>
        <v>0</v>
      </c>
      <c r="BL101" s="306" t="s">
        <v>403</v>
      </c>
      <c r="BM101" s="306" t="s">
        <v>1445</v>
      </c>
    </row>
    <row r="102" spans="2:65" s="114" customFormat="1" ht="37.35" customHeight="1">
      <c r="B102" s="113"/>
      <c r="D102" s="115" t="s">
        <v>337</v>
      </c>
      <c r="E102" s="116" t="s">
        <v>395</v>
      </c>
      <c r="F102" s="116" t="s">
        <v>1048</v>
      </c>
      <c r="I102" s="117"/>
      <c r="J102" s="118">
        <f>BK102</f>
        <v>0</v>
      </c>
      <c r="L102" s="113"/>
      <c r="M102" s="119"/>
      <c r="N102" s="120"/>
      <c r="O102" s="120"/>
      <c r="P102" s="121">
        <f>P103</f>
        <v>0</v>
      </c>
      <c r="Q102" s="120"/>
      <c r="R102" s="121">
        <f>R103</f>
        <v>2.2828993200000003</v>
      </c>
      <c r="S102" s="120"/>
      <c r="T102" s="122">
        <f>T103</f>
        <v>0</v>
      </c>
      <c r="AR102" s="115" t="s">
        <v>348</v>
      </c>
      <c r="AT102" s="329" t="s">
        <v>337</v>
      </c>
      <c r="AU102" s="329" t="s">
        <v>338</v>
      </c>
      <c r="AY102" s="115" t="s">
        <v>396</v>
      </c>
      <c r="BK102" s="330">
        <f>BK103</f>
        <v>0</v>
      </c>
    </row>
    <row r="103" spans="2:65" s="114" customFormat="1" ht="19.899999999999999" customHeight="1">
      <c r="B103" s="113"/>
      <c r="D103" s="123" t="s">
        <v>337</v>
      </c>
      <c r="E103" s="124" t="s">
        <v>1446</v>
      </c>
      <c r="F103" s="124" t="s">
        <v>1447</v>
      </c>
      <c r="I103" s="117"/>
      <c r="J103" s="125">
        <f>BK103</f>
        <v>0</v>
      </c>
      <c r="L103" s="113"/>
      <c r="M103" s="119"/>
      <c r="N103" s="120"/>
      <c r="O103" s="120"/>
      <c r="P103" s="121">
        <f>SUM(P104:P143)</f>
        <v>0</v>
      </c>
      <c r="Q103" s="120"/>
      <c r="R103" s="121">
        <f>SUM(R104:R143)</f>
        <v>2.2828993200000003</v>
      </c>
      <c r="S103" s="120"/>
      <c r="T103" s="122">
        <f>SUM(T104:T143)</f>
        <v>0</v>
      </c>
      <c r="AR103" s="115" t="s">
        <v>348</v>
      </c>
      <c r="AT103" s="329" t="s">
        <v>337</v>
      </c>
      <c r="AU103" s="329" t="s">
        <v>346</v>
      </c>
      <c r="AY103" s="115" t="s">
        <v>396</v>
      </c>
      <c r="BK103" s="330">
        <f>SUM(BK104:BK143)</f>
        <v>0</v>
      </c>
    </row>
    <row r="104" spans="2:65" s="253" customFormat="1" ht="22.5" customHeight="1">
      <c r="B104" s="15"/>
      <c r="C104" s="142" t="s">
        <v>426</v>
      </c>
      <c r="D104" s="142" t="s">
        <v>666</v>
      </c>
      <c r="E104" s="143" t="s">
        <v>1448</v>
      </c>
      <c r="F104" s="144" t="s">
        <v>1449</v>
      </c>
      <c r="G104" s="145" t="s">
        <v>714</v>
      </c>
      <c r="H104" s="146">
        <v>4390.1909999999998</v>
      </c>
      <c r="I104" s="147"/>
      <c r="J104" s="148">
        <f>ROUND(I104*H104,2)</f>
        <v>0</v>
      </c>
      <c r="K104" s="144" t="s">
        <v>289</v>
      </c>
      <c r="L104" s="15"/>
      <c r="M104" s="336" t="s">
        <v>289</v>
      </c>
      <c r="N104" s="149" t="s">
        <v>309</v>
      </c>
      <c r="O104" s="255"/>
      <c r="P104" s="134">
        <f>O104*H104</f>
        <v>0</v>
      </c>
      <c r="Q104" s="134">
        <v>2.0000000000000001E-4</v>
      </c>
      <c r="R104" s="134">
        <f>Q104*H104</f>
        <v>0.87803819999999999</v>
      </c>
      <c r="S104" s="134">
        <v>0</v>
      </c>
      <c r="T104" s="135">
        <f>S104*H104</f>
        <v>0</v>
      </c>
      <c r="AR104" s="306" t="s">
        <v>435</v>
      </c>
      <c r="AT104" s="306" t="s">
        <v>666</v>
      </c>
      <c r="AU104" s="306" t="s">
        <v>348</v>
      </c>
      <c r="AY104" s="306" t="s">
        <v>396</v>
      </c>
      <c r="BE104" s="334">
        <f>IF(N104="základní",J104,0)</f>
        <v>0</v>
      </c>
      <c r="BF104" s="334">
        <f>IF(N104="snížená",J104,0)</f>
        <v>0</v>
      </c>
      <c r="BG104" s="334">
        <f>IF(N104="zákl. přenesená",J104,0)</f>
        <v>0</v>
      </c>
      <c r="BH104" s="334">
        <f>IF(N104="sníž. přenesená",J104,0)</f>
        <v>0</v>
      </c>
      <c r="BI104" s="334">
        <f>IF(N104="nulová",J104,0)</f>
        <v>0</v>
      </c>
      <c r="BJ104" s="306" t="s">
        <v>346</v>
      </c>
      <c r="BK104" s="334">
        <f>ROUND(I104*H104,2)</f>
        <v>0</v>
      </c>
      <c r="BL104" s="306" t="s">
        <v>435</v>
      </c>
      <c r="BM104" s="306" t="s">
        <v>1450</v>
      </c>
    </row>
    <row r="105" spans="2:65" s="253" customFormat="1" ht="31.5" customHeight="1">
      <c r="B105" s="15"/>
      <c r="C105" s="142" t="s">
        <v>428</v>
      </c>
      <c r="D105" s="142" t="s">
        <v>666</v>
      </c>
      <c r="E105" s="143" t="s">
        <v>1451</v>
      </c>
      <c r="F105" s="144" t="s">
        <v>1452</v>
      </c>
      <c r="G105" s="145" t="s">
        <v>714</v>
      </c>
      <c r="H105" s="146">
        <v>4390.1909999999998</v>
      </c>
      <c r="I105" s="147"/>
      <c r="J105" s="148">
        <f>ROUND(I105*H105,2)</f>
        <v>0</v>
      </c>
      <c r="K105" s="144" t="s">
        <v>289</v>
      </c>
      <c r="L105" s="15"/>
      <c r="M105" s="336" t="s">
        <v>289</v>
      </c>
      <c r="N105" s="149" t="s">
        <v>309</v>
      </c>
      <c r="O105" s="255"/>
      <c r="P105" s="134">
        <f>O105*H105</f>
        <v>0</v>
      </c>
      <c r="Q105" s="134">
        <v>2.9E-4</v>
      </c>
      <c r="R105" s="134">
        <f>Q105*H105</f>
        <v>1.2731553899999999</v>
      </c>
      <c r="S105" s="134">
        <v>0</v>
      </c>
      <c r="T105" s="135">
        <f>S105*H105</f>
        <v>0</v>
      </c>
      <c r="AR105" s="306" t="s">
        <v>435</v>
      </c>
      <c r="AT105" s="306" t="s">
        <v>666</v>
      </c>
      <c r="AU105" s="306" t="s">
        <v>348</v>
      </c>
      <c r="AY105" s="306" t="s">
        <v>396</v>
      </c>
      <c r="BE105" s="334">
        <f>IF(N105="základní",J105,0)</f>
        <v>0</v>
      </c>
      <c r="BF105" s="334">
        <f>IF(N105="snížená",J105,0)</f>
        <v>0</v>
      </c>
      <c r="BG105" s="334">
        <f>IF(N105="zákl. přenesená",J105,0)</f>
        <v>0</v>
      </c>
      <c r="BH105" s="334">
        <f>IF(N105="sníž. přenesená",J105,0)</f>
        <v>0</v>
      </c>
      <c r="BI105" s="334">
        <f>IF(N105="nulová",J105,0)</f>
        <v>0</v>
      </c>
      <c r="BJ105" s="306" t="s">
        <v>346</v>
      </c>
      <c r="BK105" s="334">
        <f>ROUND(I105*H105,2)</f>
        <v>0</v>
      </c>
      <c r="BL105" s="306" t="s">
        <v>435</v>
      </c>
      <c r="BM105" s="306" t="s">
        <v>1453</v>
      </c>
    </row>
    <row r="106" spans="2:65" s="253" customFormat="1" ht="31.5" customHeight="1">
      <c r="B106" s="15"/>
      <c r="C106" s="142" t="s">
        <v>430</v>
      </c>
      <c r="D106" s="142" t="s">
        <v>666</v>
      </c>
      <c r="E106" s="143" t="s">
        <v>1454</v>
      </c>
      <c r="F106" s="144" t="s">
        <v>1455</v>
      </c>
      <c r="G106" s="145" t="s">
        <v>714</v>
      </c>
      <c r="H106" s="146">
        <v>4390.1909999999998</v>
      </c>
      <c r="I106" s="147"/>
      <c r="J106" s="148">
        <f>ROUND(I106*H106,2)</f>
        <v>0</v>
      </c>
      <c r="K106" s="144" t="s">
        <v>289</v>
      </c>
      <c r="L106" s="15"/>
      <c r="M106" s="336" t="s">
        <v>289</v>
      </c>
      <c r="N106" s="149" t="s">
        <v>309</v>
      </c>
      <c r="O106" s="255"/>
      <c r="P106" s="134">
        <f>O106*H106</f>
        <v>0</v>
      </c>
      <c r="Q106" s="134">
        <v>3.0000000000000001E-5</v>
      </c>
      <c r="R106" s="134">
        <f>Q106*H106</f>
        <v>0.13170572999999999</v>
      </c>
      <c r="S106" s="134">
        <v>0</v>
      </c>
      <c r="T106" s="135">
        <f>S106*H106</f>
        <v>0</v>
      </c>
      <c r="AR106" s="306" t="s">
        <v>435</v>
      </c>
      <c r="AT106" s="306" t="s">
        <v>666</v>
      </c>
      <c r="AU106" s="306" t="s">
        <v>348</v>
      </c>
      <c r="AY106" s="306" t="s">
        <v>396</v>
      </c>
      <c r="BE106" s="334">
        <f>IF(N106="základní",J106,0)</f>
        <v>0</v>
      </c>
      <c r="BF106" s="334">
        <f>IF(N106="snížená",J106,0)</f>
        <v>0</v>
      </c>
      <c r="BG106" s="334">
        <f>IF(N106="zákl. přenesená",J106,0)</f>
        <v>0</v>
      </c>
      <c r="BH106" s="334">
        <f>IF(N106="sníž. přenesená",J106,0)</f>
        <v>0</v>
      </c>
      <c r="BI106" s="334">
        <f>IF(N106="nulová",J106,0)</f>
        <v>0</v>
      </c>
      <c r="BJ106" s="306" t="s">
        <v>346</v>
      </c>
      <c r="BK106" s="334">
        <f>ROUND(I106*H106,2)</f>
        <v>0</v>
      </c>
      <c r="BL106" s="306" t="s">
        <v>435</v>
      </c>
      <c r="BM106" s="306" t="s">
        <v>1456</v>
      </c>
    </row>
    <row r="107" spans="2:65" s="253" customFormat="1" ht="31.5" customHeight="1">
      <c r="B107" s="15"/>
      <c r="C107" s="142" t="s">
        <v>278</v>
      </c>
      <c r="D107" s="142" t="s">
        <v>666</v>
      </c>
      <c r="E107" s="143" t="s">
        <v>1457</v>
      </c>
      <c r="F107" s="144" t="s">
        <v>1458</v>
      </c>
      <c r="G107" s="145" t="s">
        <v>401</v>
      </c>
      <c r="H107" s="146">
        <v>64</v>
      </c>
      <c r="I107" s="147"/>
      <c r="J107" s="148">
        <f>ROUND(I107*H107,2)</f>
        <v>0</v>
      </c>
      <c r="K107" s="144" t="s">
        <v>289</v>
      </c>
      <c r="L107" s="15"/>
      <c r="M107" s="336" t="s">
        <v>289</v>
      </c>
      <c r="N107" s="149" t="s">
        <v>309</v>
      </c>
      <c r="O107" s="255"/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306" t="s">
        <v>435</v>
      </c>
      <c r="AT107" s="306" t="s">
        <v>666</v>
      </c>
      <c r="AU107" s="306" t="s">
        <v>348</v>
      </c>
      <c r="AY107" s="306" t="s">
        <v>396</v>
      </c>
      <c r="BE107" s="334">
        <f>IF(N107="základní",J107,0)</f>
        <v>0</v>
      </c>
      <c r="BF107" s="334">
        <f>IF(N107="snížená",J107,0)</f>
        <v>0</v>
      </c>
      <c r="BG107" s="334">
        <f>IF(N107="zákl. přenesená",J107,0)</f>
        <v>0</v>
      </c>
      <c r="BH107" s="334">
        <f>IF(N107="sníž. přenesená",J107,0)</f>
        <v>0</v>
      </c>
      <c r="BI107" s="334">
        <f>IF(N107="nulová",J107,0)</f>
        <v>0</v>
      </c>
      <c r="BJ107" s="306" t="s">
        <v>346</v>
      </c>
      <c r="BK107" s="334">
        <f>ROUND(I107*H107,2)</f>
        <v>0</v>
      </c>
      <c r="BL107" s="306" t="s">
        <v>435</v>
      </c>
      <c r="BM107" s="306" t="s">
        <v>1459</v>
      </c>
    </row>
    <row r="108" spans="2:65" s="152" customFormat="1">
      <c r="B108" s="151"/>
      <c r="D108" s="153" t="s">
        <v>1460</v>
      </c>
      <c r="E108" s="154" t="s">
        <v>289</v>
      </c>
      <c r="F108" s="155" t="s">
        <v>1461</v>
      </c>
      <c r="H108" s="156">
        <v>64</v>
      </c>
      <c r="I108" s="157"/>
      <c r="L108" s="151"/>
      <c r="M108" s="158"/>
      <c r="N108" s="159"/>
      <c r="O108" s="159"/>
      <c r="P108" s="159"/>
      <c r="Q108" s="159"/>
      <c r="R108" s="159"/>
      <c r="S108" s="159"/>
      <c r="T108" s="160"/>
      <c r="AT108" s="347" t="s">
        <v>1460</v>
      </c>
      <c r="AU108" s="347" t="s">
        <v>348</v>
      </c>
      <c r="AV108" s="152" t="s">
        <v>348</v>
      </c>
      <c r="AW108" s="152" t="s">
        <v>302</v>
      </c>
      <c r="AX108" s="152" t="s">
        <v>346</v>
      </c>
      <c r="AY108" s="347" t="s">
        <v>396</v>
      </c>
    </row>
    <row r="109" spans="2:65" s="253" customFormat="1" ht="31.5" customHeight="1">
      <c r="B109" s="15"/>
      <c r="C109" s="142" t="s">
        <v>435</v>
      </c>
      <c r="D109" s="142" t="s">
        <v>666</v>
      </c>
      <c r="E109" s="143" t="s">
        <v>1462</v>
      </c>
      <c r="F109" s="144" t="s">
        <v>1463</v>
      </c>
      <c r="G109" s="145" t="s">
        <v>401</v>
      </c>
      <c r="H109" s="146">
        <v>35</v>
      </c>
      <c r="I109" s="147"/>
      <c r="J109" s="148">
        <f>ROUND(I109*H109,2)</f>
        <v>0</v>
      </c>
      <c r="K109" s="144" t="s">
        <v>289</v>
      </c>
      <c r="L109" s="15"/>
      <c r="M109" s="336" t="s">
        <v>289</v>
      </c>
      <c r="N109" s="149" t="s">
        <v>309</v>
      </c>
      <c r="O109" s="255"/>
      <c r="P109" s="134">
        <f>O109*H109</f>
        <v>0</v>
      </c>
      <c r="Q109" s="134">
        <v>0</v>
      </c>
      <c r="R109" s="134">
        <f>Q109*H109</f>
        <v>0</v>
      </c>
      <c r="S109" s="134">
        <v>0</v>
      </c>
      <c r="T109" s="135">
        <f>S109*H109</f>
        <v>0</v>
      </c>
      <c r="AR109" s="306" t="s">
        <v>435</v>
      </c>
      <c r="AT109" s="306" t="s">
        <v>666</v>
      </c>
      <c r="AU109" s="306" t="s">
        <v>348</v>
      </c>
      <c r="AY109" s="306" t="s">
        <v>396</v>
      </c>
      <c r="BE109" s="334">
        <f>IF(N109="základní",J109,0)</f>
        <v>0</v>
      </c>
      <c r="BF109" s="334">
        <f>IF(N109="snížená",J109,0)</f>
        <v>0</v>
      </c>
      <c r="BG109" s="334">
        <f>IF(N109="zákl. přenesená",J109,0)</f>
        <v>0</v>
      </c>
      <c r="BH109" s="334">
        <f>IF(N109="sníž. přenesená",J109,0)</f>
        <v>0</v>
      </c>
      <c r="BI109" s="334">
        <f>IF(N109="nulová",J109,0)</f>
        <v>0</v>
      </c>
      <c r="BJ109" s="306" t="s">
        <v>346</v>
      </c>
      <c r="BK109" s="334">
        <f>ROUND(I109*H109,2)</f>
        <v>0</v>
      </c>
      <c r="BL109" s="306" t="s">
        <v>435</v>
      </c>
      <c r="BM109" s="306" t="s">
        <v>1464</v>
      </c>
    </row>
    <row r="110" spans="2:65" s="152" customFormat="1">
      <c r="B110" s="151"/>
      <c r="D110" s="153" t="s">
        <v>1460</v>
      </c>
      <c r="E110" s="154" t="s">
        <v>289</v>
      </c>
      <c r="F110" s="155" t="s">
        <v>1465</v>
      </c>
      <c r="H110" s="156">
        <v>35</v>
      </c>
      <c r="I110" s="157"/>
      <c r="L110" s="151"/>
      <c r="M110" s="158"/>
      <c r="N110" s="159"/>
      <c r="O110" s="159"/>
      <c r="P110" s="159"/>
      <c r="Q110" s="159"/>
      <c r="R110" s="159"/>
      <c r="S110" s="159"/>
      <c r="T110" s="160"/>
      <c r="AT110" s="347" t="s">
        <v>1460</v>
      </c>
      <c r="AU110" s="347" t="s">
        <v>348</v>
      </c>
      <c r="AV110" s="152" t="s">
        <v>348</v>
      </c>
      <c r="AW110" s="152" t="s">
        <v>302</v>
      </c>
      <c r="AX110" s="152" t="s">
        <v>346</v>
      </c>
      <c r="AY110" s="347" t="s">
        <v>396</v>
      </c>
    </row>
    <row r="111" spans="2:65" s="253" customFormat="1" ht="22.5" customHeight="1">
      <c r="B111" s="15"/>
      <c r="C111" s="142" t="s">
        <v>438</v>
      </c>
      <c r="D111" s="142" t="s">
        <v>666</v>
      </c>
      <c r="E111" s="143" t="s">
        <v>1466</v>
      </c>
      <c r="F111" s="144" t="s">
        <v>1467</v>
      </c>
      <c r="G111" s="145" t="s">
        <v>401</v>
      </c>
      <c r="H111" s="146">
        <v>4</v>
      </c>
      <c r="I111" s="147"/>
      <c r="J111" s="148">
        <f t="shared" ref="J111:J143" si="10">ROUND(I111*H111,2)</f>
        <v>0</v>
      </c>
      <c r="K111" s="144" t="s">
        <v>289</v>
      </c>
      <c r="L111" s="15"/>
      <c r="M111" s="336" t="s">
        <v>289</v>
      </c>
      <c r="N111" s="149" t="s">
        <v>309</v>
      </c>
      <c r="O111" s="255"/>
      <c r="P111" s="134">
        <f t="shared" ref="P111:P143" si="11">O111*H111</f>
        <v>0</v>
      </c>
      <c r="Q111" s="134">
        <v>0</v>
      </c>
      <c r="R111" s="134">
        <f t="shared" ref="R111:R143" si="12">Q111*H111</f>
        <v>0</v>
      </c>
      <c r="S111" s="134">
        <v>0</v>
      </c>
      <c r="T111" s="135">
        <f t="shared" ref="T111:T143" si="13">S111*H111</f>
        <v>0</v>
      </c>
      <c r="AR111" s="306" t="s">
        <v>435</v>
      </c>
      <c r="AT111" s="306" t="s">
        <v>666</v>
      </c>
      <c r="AU111" s="306" t="s">
        <v>348</v>
      </c>
      <c r="AY111" s="306" t="s">
        <v>396</v>
      </c>
      <c r="BE111" s="334">
        <f t="shared" ref="BE111:BE143" si="14">IF(N111="základní",J111,0)</f>
        <v>0</v>
      </c>
      <c r="BF111" s="334">
        <f t="shared" ref="BF111:BF143" si="15">IF(N111="snížená",J111,0)</f>
        <v>0</v>
      </c>
      <c r="BG111" s="334">
        <f t="shared" ref="BG111:BG143" si="16">IF(N111="zákl. přenesená",J111,0)</f>
        <v>0</v>
      </c>
      <c r="BH111" s="334">
        <f t="shared" ref="BH111:BH143" si="17">IF(N111="sníž. přenesená",J111,0)</f>
        <v>0</v>
      </c>
      <c r="BI111" s="334">
        <f t="shared" ref="BI111:BI143" si="18">IF(N111="nulová",J111,0)</f>
        <v>0</v>
      </c>
      <c r="BJ111" s="306" t="s">
        <v>346</v>
      </c>
      <c r="BK111" s="334">
        <f t="shared" ref="BK111:BK143" si="19">ROUND(I111*H111,2)</f>
        <v>0</v>
      </c>
      <c r="BL111" s="306" t="s">
        <v>435</v>
      </c>
      <c r="BM111" s="306" t="s">
        <v>1468</v>
      </c>
    </row>
    <row r="112" spans="2:65" s="253" customFormat="1" ht="31.5" customHeight="1">
      <c r="B112" s="15"/>
      <c r="C112" s="142" t="s">
        <v>443</v>
      </c>
      <c r="D112" s="142" t="s">
        <v>666</v>
      </c>
      <c r="E112" s="143" t="s">
        <v>1469</v>
      </c>
      <c r="F112" s="144" t="s">
        <v>1470</v>
      </c>
      <c r="G112" s="145" t="s">
        <v>714</v>
      </c>
      <c r="H112" s="146">
        <v>157.21299999999999</v>
      </c>
      <c r="I112" s="147"/>
      <c r="J112" s="148">
        <f t="shared" si="10"/>
        <v>0</v>
      </c>
      <c r="K112" s="144" t="s">
        <v>289</v>
      </c>
      <c r="L112" s="15"/>
      <c r="M112" s="336" t="s">
        <v>289</v>
      </c>
      <c r="N112" s="149" t="s">
        <v>309</v>
      </c>
      <c r="O112" s="255"/>
      <c r="P112" s="134">
        <f t="shared" si="11"/>
        <v>0</v>
      </c>
      <c r="Q112" s="134">
        <v>0</v>
      </c>
      <c r="R112" s="134">
        <f t="shared" si="12"/>
        <v>0</v>
      </c>
      <c r="S112" s="134">
        <v>0</v>
      </c>
      <c r="T112" s="135">
        <f t="shared" si="13"/>
        <v>0</v>
      </c>
      <c r="AR112" s="306" t="s">
        <v>435</v>
      </c>
      <c r="AT112" s="306" t="s">
        <v>666</v>
      </c>
      <c r="AU112" s="306" t="s">
        <v>348</v>
      </c>
      <c r="AY112" s="306" t="s">
        <v>396</v>
      </c>
      <c r="BE112" s="334">
        <f t="shared" si="14"/>
        <v>0</v>
      </c>
      <c r="BF112" s="334">
        <f t="shared" si="15"/>
        <v>0</v>
      </c>
      <c r="BG112" s="334">
        <f t="shared" si="16"/>
        <v>0</v>
      </c>
      <c r="BH112" s="334">
        <f t="shared" si="17"/>
        <v>0</v>
      </c>
      <c r="BI112" s="334">
        <f t="shared" si="18"/>
        <v>0</v>
      </c>
      <c r="BJ112" s="306" t="s">
        <v>346</v>
      </c>
      <c r="BK112" s="334">
        <f t="shared" si="19"/>
        <v>0</v>
      </c>
      <c r="BL112" s="306" t="s">
        <v>435</v>
      </c>
      <c r="BM112" s="306" t="s">
        <v>1471</v>
      </c>
    </row>
    <row r="113" spans="2:65" s="253" customFormat="1" ht="31.5" customHeight="1">
      <c r="B113" s="15"/>
      <c r="C113" s="142" t="s">
        <v>447</v>
      </c>
      <c r="D113" s="142" t="s">
        <v>666</v>
      </c>
      <c r="E113" s="143" t="s">
        <v>1472</v>
      </c>
      <c r="F113" s="144" t="s">
        <v>1473</v>
      </c>
      <c r="G113" s="145" t="s">
        <v>714</v>
      </c>
      <c r="H113" s="146">
        <v>21.154</v>
      </c>
      <c r="I113" s="147"/>
      <c r="J113" s="148">
        <f t="shared" si="10"/>
        <v>0</v>
      </c>
      <c r="K113" s="144" t="s">
        <v>289</v>
      </c>
      <c r="L113" s="15"/>
      <c r="M113" s="336" t="s">
        <v>289</v>
      </c>
      <c r="N113" s="149" t="s">
        <v>309</v>
      </c>
      <c r="O113" s="255"/>
      <c r="P113" s="134">
        <f t="shared" si="11"/>
        <v>0</v>
      </c>
      <c r="Q113" s="134">
        <v>0</v>
      </c>
      <c r="R113" s="134">
        <f t="shared" si="12"/>
        <v>0</v>
      </c>
      <c r="S113" s="134">
        <v>0</v>
      </c>
      <c r="T113" s="135">
        <f t="shared" si="13"/>
        <v>0</v>
      </c>
      <c r="AR113" s="306" t="s">
        <v>435</v>
      </c>
      <c r="AT113" s="306" t="s">
        <v>666</v>
      </c>
      <c r="AU113" s="306" t="s">
        <v>348</v>
      </c>
      <c r="AY113" s="306" t="s">
        <v>396</v>
      </c>
      <c r="BE113" s="334">
        <f t="shared" si="14"/>
        <v>0</v>
      </c>
      <c r="BF113" s="334">
        <f t="shared" si="15"/>
        <v>0</v>
      </c>
      <c r="BG113" s="334">
        <f t="shared" si="16"/>
        <v>0</v>
      </c>
      <c r="BH113" s="334">
        <f t="shared" si="17"/>
        <v>0</v>
      </c>
      <c r="BI113" s="334">
        <f t="shared" si="18"/>
        <v>0</v>
      </c>
      <c r="BJ113" s="306" t="s">
        <v>346</v>
      </c>
      <c r="BK113" s="334">
        <f t="shared" si="19"/>
        <v>0</v>
      </c>
      <c r="BL113" s="306" t="s">
        <v>435</v>
      </c>
      <c r="BM113" s="306" t="s">
        <v>1474</v>
      </c>
    </row>
    <row r="114" spans="2:65" s="253" customFormat="1" ht="22.5" customHeight="1">
      <c r="B114" s="15"/>
      <c r="C114" s="142" t="s">
        <v>451</v>
      </c>
      <c r="D114" s="142" t="s">
        <v>666</v>
      </c>
      <c r="E114" s="143" t="s">
        <v>1475</v>
      </c>
      <c r="F114" s="144" t="s">
        <v>1476</v>
      </c>
      <c r="G114" s="145" t="s">
        <v>714</v>
      </c>
      <c r="H114" s="146">
        <v>697.02200000000005</v>
      </c>
      <c r="I114" s="147"/>
      <c r="J114" s="148">
        <f t="shared" si="10"/>
        <v>0</v>
      </c>
      <c r="K114" s="144" t="s">
        <v>289</v>
      </c>
      <c r="L114" s="15"/>
      <c r="M114" s="336" t="s">
        <v>289</v>
      </c>
      <c r="N114" s="149" t="s">
        <v>309</v>
      </c>
      <c r="O114" s="255"/>
      <c r="P114" s="134">
        <f t="shared" si="11"/>
        <v>0</v>
      </c>
      <c r="Q114" s="134">
        <v>0</v>
      </c>
      <c r="R114" s="134">
        <f t="shared" si="12"/>
        <v>0</v>
      </c>
      <c r="S114" s="134">
        <v>0</v>
      </c>
      <c r="T114" s="135">
        <f t="shared" si="13"/>
        <v>0</v>
      </c>
      <c r="AR114" s="306" t="s">
        <v>435</v>
      </c>
      <c r="AT114" s="306" t="s">
        <v>666</v>
      </c>
      <c r="AU114" s="306" t="s">
        <v>348</v>
      </c>
      <c r="AY114" s="306" t="s">
        <v>396</v>
      </c>
      <c r="BE114" s="334">
        <f t="shared" si="14"/>
        <v>0</v>
      </c>
      <c r="BF114" s="334">
        <f t="shared" si="15"/>
        <v>0</v>
      </c>
      <c r="BG114" s="334">
        <f t="shared" si="16"/>
        <v>0</v>
      </c>
      <c r="BH114" s="334">
        <f t="shared" si="17"/>
        <v>0</v>
      </c>
      <c r="BI114" s="334">
        <f t="shared" si="18"/>
        <v>0</v>
      </c>
      <c r="BJ114" s="306" t="s">
        <v>346</v>
      </c>
      <c r="BK114" s="334">
        <f t="shared" si="19"/>
        <v>0</v>
      </c>
      <c r="BL114" s="306" t="s">
        <v>435</v>
      </c>
      <c r="BM114" s="306" t="s">
        <v>1477</v>
      </c>
    </row>
    <row r="115" spans="2:65" s="253" customFormat="1" ht="22.5" customHeight="1">
      <c r="B115" s="15"/>
      <c r="C115" s="142" t="s">
        <v>277</v>
      </c>
      <c r="D115" s="142" t="s">
        <v>666</v>
      </c>
      <c r="E115" s="143" t="s">
        <v>1478</v>
      </c>
      <c r="F115" s="144" t="s">
        <v>1479</v>
      </c>
      <c r="G115" s="145" t="s">
        <v>714</v>
      </c>
      <c r="H115" s="146">
        <v>1378.8</v>
      </c>
      <c r="I115" s="147"/>
      <c r="J115" s="148">
        <f t="shared" si="10"/>
        <v>0</v>
      </c>
      <c r="K115" s="144" t="s">
        <v>289</v>
      </c>
      <c r="L115" s="15"/>
      <c r="M115" s="336" t="s">
        <v>289</v>
      </c>
      <c r="N115" s="149" t="s">
        <v>309</v>
      </c>
      <c r="O115" s="255"/>
      <c r="P115" s="134">
        <f t="shared" si="11"/>
        <v>0</v>
      </c>
      <c r="Q115" s="134">
        <v>0</v>
      </c>
      <c r="R115" s="134">
        <f t="shared" si="12"/>
        <v>0</v>
      </c>
      <c r="S115" s="134">
        <v>0</v>
      </c>
      <c r="T115" s="135">
        <f t="shared" si="13"/>
        <v>0</v>
      </c>
      <c r="AR115" s="306" t="s">
        <v>435</v>
      </c>
      <c r="AT115" s="306" t="s">
        <v>666</v>
      </c>
      <c r="AU115" s="306" t="s">
        <v>348</v>
      </c>
      <c r="AY115" s="306" t="s">
        <v>396</v>
      </c>
      <c r="BE115" s="334">
        <f t="shared" si="14"/>
        <v>0</v>
      </c>
      <c r="BF115" s="334">
        <f t="shared" si="15"/>
        <v>0</v>
      </c>
      <c r="BG115" s="334">
        <f t="shared" si="16"/>
        <v>0</v>
      </c>
      <c r="BH115" s="334">
        <f t="shared" si="17"/>
        <v>0</v>
      </c>
      <c r="BI115" s="334">
        <f t="shared" si="18"/>
        <v>0</v>
      </c>
      <c r="BJ115" s="306" t="s">
        <v>346</v>
      </c>
      <c r="BK115" s="334">
        <f t="shared" si="19"/>
        <v>0</v>
      </c>
      <c r="BL115" s="306" t="s">
        <v>435</v>
      </c>
      <c r="BM115" s="306" t="s">
        <v>1480</v>
      </c>
    </row>
    <row r="116" spans="2:65" s="253" customFormat="1" ht="22.5" customHeight="1">
      <c r="B116" s="15"/>
      <c r="C116" s="142" t="s">
        <v>459</v>
      </c>
      <c r="D116" s="142" t="s">
        <v>666</v>
      </c>
      <c r="E116" s="143" t="s">
        <v>1481</v>
      </c>
      <c r="F116" s="144" t="s">
        <v>1482</v>
      </c>
      <c r="G116" s="145" t="s">
        <v>401</v>
      </c>
      <c r="H116" s="146">
        <v>3</v>
      </c>
      <c r="I116" s="147"/>
      <c r="J116" s="148">
        <f t="shared" si="10"/>
        <v>0</v>
      </c>
      <c r="K116" s="144" t="s">
        <v>289</v>
      </c>
      <c r="L116" s="15"/>
      <c r="M116" s="336" t="s">
        <v>289</v>
      </c>
      <c r="N116" s="149" t="s">
        <v>309</v>
      </c>
      <c r="O116" s="255"/>
      <c r="P116" s="134">
        <f t="shared" si="11"/>
        <v>0</v>
      </c>
      <c r="Q116" s="134">
        <v>0</v>
      </c>
      <c r="R116" s="134">
        <f t="shared" si="12"/>
        <v>0</v>
      </c>
      <c r="S116" s="134">
        <v>0</v>
      </c>
      <c r="T116" s="135">
        <f t="shared" si="13"/>
        <v>0</v>
      </c>
      <c r="AR116" s="306" t="s">
        <v>435</v>
      </c>
      <c r="AT116" s="306" t="s">
        <v>666</v>
      </c>
      <c r="AU116" s="306" t="s">
        <v>348</v>
      </c>
      <c r="AY116" s="306" t="s">
        <v>396</v>
      </c>
      <c r="BE116" s="334">
        <f t="shared" si="14"/>
        <v>0</v>
      </c>
      <c r="BF116" s="334">
        <f t="shared" si="15"/>
        <v>0</v>
      </c>
      <c r="BG116" s="334">
        <f t="shared" si="16"/>
        <v>0</v>
      </c>
      <c r="BH116" s="334">
        <f t="shared" si="17"/>
        <v>0</v>
      </c>
      <c r="BI116" s="334">
        <f t="shared" si="18"/>
        <v>0</v>
      </c>
      <c r="BJ116" s="306" t="s">
        <v>346</v>
      </c>
      <c r="BK116" s="334">
        <f t="shared" si="19"/>
        <v>0</v>
      </c>
      <c r="BL116" s="306" t="s">
        <v>435</v>
      </c>
      <c r="BM116" s="306" t="s">
        <v>1483</v>
      </c>
    </row>
    <row r="117" spans="2:65" s="253" customFormat="1" ht="31.5" customHeight="1">
      <c r="B117" s="15"/>
      <c r="C117" s="142" t="s">
        <v>463</v>
      </c>
      <c r="D117" s="142" t="s">
        <v>666</v>
      </c>
      <c r="E117" s="143" t="s">
        <v>1484</v>
      </c>
      <c r="F117" s="144" t="s">
        <v>1485</v>
      </c>
      <c r="G117" s="145" t="s">
        <v>714</v>
      </c>
      <c r="H117" s="146">
        <v>40.024000000000001</v>
      </c>
      <c r="I117" s="147"/>
      <c r="J117" s="148">
        <f t="shared" si="10"/>
        <v>0</v>
      </c>
      <c r="K117" s="144" t="s">
        <v>289</v>
      </c>
      <c r="L117" s="15"/>
      <c r="M117" s="336" t="s">
        <v>289</v>
      </c>
      <c r="N117" s="149" t="s">
        <v>309</v>
      </c>
      <c r="O117" s="255"/>
      <c r="P117" s="134">
        <f t="shared" si="11"/>
        <v>0</v>
      </c>
      <c r="Q117" s="134">
        <v>0</v>
      </c>
      <c r="R117" s="134">
        <f t="shared" si="12"/>
        <v>0</v>
      </c>
      <c r="S117" s="134">
        <v>0</v>
      </c>
      <c r="T117" s="135">
        <f t="shared" si="13"/>
        <v>0</v>
      </c>
      <c r="AR117" s="306" t="s">
        <v>435</v>
      </c>
      <c r="AT117" s="306" t="s">
        <v>666</v>
      </c>
      <c r="AU117" s="306" t="s">
        <v>348</v>
      </c>
      <c r="AY117" s="306" t="s">
        <v>396</v>
      </c>
      <c r="BE117" s="334">
        <f t="shared" si="14"/>
        <v>0</v>
      </c>
      <c r="BF117" s="334">
        <f t="shared" si="15"/>
        <v>0</v>
      </c>
      <c r="BG117" s="334">
        <f t="shared" si="16"/>
        <v>0</v>
      </c>
      <c r="BH117" s="334">
        <f t="shared" si="17"/>
        <v>0</v>
      </c>
      <c r="BI117" s="334">
        <f t="shared" si="18"/>
        <v>0</v>
      </c>
      <c r="BJ117" s="306" t="s">
        <v>346</v>
      </c>
      <c r="BK117" s="334">
        <f t="shared" si="19"/>
        <v>0</v>
      </c>
      <c r="BL117" s="306" t="s">
        <v>435</v>
      </c>
      <c r="BM117" s="306" t="s">
        <v>1486</v>
      </c>
    </row>
    <row r="118" spans="2:65" s="253" customFormat="1" ht="22.5" customHeight="1">
      <c r="B118" s="15"/>
      <c r="C118" s="142" t="s">
        <v>467</v>
      </c>
      <c r="D118" s="142" t="s">
        <v>666</v>
      </c>
      <c r="E118" s="143" t="s">
        <v>1487</v>
      </c>
      <c r="F118" s="144" t="s">
        <v>1488</v>
      </c>
      <c r="G118" s="145" t="s">
        <v>401</v>
      </c>
      <c r="H118" s="146">
        <v>1</v>
      </c>
      <c r="I118" s="147"/>
      <c r="J118" s="148">
        <f t="shared" si="10"/>
        <v>0</v>
      </c>
      <c r="K118" s="144" t="s">
        <v>289</v>
      </c>
      <c r="L118" s="15"/>
      <c r="M118" s="336" t="s">
        <v>289</v>
      </c>
      <c r="N118" s="149" t="s">
        <v>309</v>
      </c>
      <c r="O118" s="255"/>
      <c r="P118" s="134">
        <f t="shared" si="11"/>
        <v>0</v>
      </c>
      <c r="Q118" s="134">
        <v>0</v>
      </c>
      <c r="R118" s="134">
        <f t="shared" si="12"/>
        <v>0</v>
      </c>
      <c r="S118" s="134">
        <v>0</v>
      </c>
      <c r="T118" s="135">
        <f t="shared" si="13"/>
        <v>0</v>
      </c>
      <c r="AR118" s="306" t="s">
        <v>435</v>
      </c>
      <c r="AT118" s="306" t="s">
        <v>666</v>
      </c>
      <c r="AU118" s="306" t="s">
        <v>348</v>
      </c>
      <c r="AY118" s="306" t="s">
        <v>396</v>
      </c>
      <c r="BE118" s="334">
        <f t="shared" si="14"/>
        <v>0</v>
      </c>
      <c r="BF118" s="334">
        <f t="shared" si="15"/>
        <v>0</v>
      </c>
      <c r="BG118" s="334">
        <f t="shared" si="16"/>
        <v>0</v>
      </c>
      <c r="BH118" s="334">
        <f t="shared" si="17"/>
        <v>0</v>
      </c>
      <c r="BI118" s="334">
        <f t="shared" si="18"/>
        <v>0</v>
      </c>
      <c r="BJ118" s="306" t="s">
        <v>346</v>
      </c>
      <c r="BK118" s="334">
        <f t="shared" si="19"/>
        <v>0</v>
      </c>
      <c r="BL118" s="306" t="s">
        <v>435</v>
      </c>
      <c r="BM118" s="306" t="s">
        <v>1489</v>
      </c>
    </row>
    <row r="119" spans="2:65" s="253" customFormat="1" ht="22.5" customHeight="1">
      <c r="B119" s="15"/>
      <c r="C119" s="142" t="s">
        <v>471</v>
      </c>
      <c r="D119" s="142" t="s">
        <v>666</v>
      </c>
      <c r="E119" s="143" t="s">
        <v>1490</v>
      </c>
      <c r="F119" s="144" t="s">
        <v>1491</v>
      </c>
      <c r="G119" s="145" t="s">
        <v>401</v>
      </c>
      <c r="H119" s="146">
        <v>1</v>
      </c>
      <c r="I119" s="147"/>
      <c r="J119" s="148">
        <f t="shared" si="10"/>
        <v>0</v>
      </c>
      <c r="K119" s="144" t="s">
        <v>289</v>
      </c>
      <c r="L119" s="15"/>
      <c r="M119" s="336" t="s">
        <v>289</v>
      </c>
      <c r="N119" s="149" t="s">
        <v>309</v>
      </c>
      <c r="O119" s="255"/>
      <c r="P119" s="134">
        <f t="shared" si="11"/>
        <v>0</v>
      </c>
      <c r="Q119" s="134">
        <v>0</v>
      </c>
      <c r="R119" s="134">
        <f t="shared" si="12"/>
        <v>0</v>
      </c>
      <c r="S119" s="134">
        <v>0</v>
      </c>
      <c r="T119" s="135">
        <f t="shared" si="13"/>
        <v>0</v>
      </c>
      <c r="AR119" s="306" t="s">
        <v>435</v>
      </c>
      <c r="AT119" s="306" t="s">
        <v>666</v>
      </c>
      <c r="AU119" s="306" t="s">
        <v>348</v>
      </c>
      <c r="AY119" s="306" t="s">
        <v>396</v>
      </c>
      <c r="BE119" s="334">
        <f t="shared" si="14"/>
        <v>0</v>
      </c>
      <c r="BF119" s="334">
        <f t="shared" si="15"/>
        <v>0</v>
      </c>
      <c r="BG119" s="334">
        <f t="shared" si="16"/>
        <v>0</v>
      </c>
      <c r="BH119" s="334">
        <f t="shared" si="17"/>
        <v>0</v>
      </c>
      <c r="BI119" s="334">
        <f t="shared" si="18"/>
        <v>0</v>
      </c>
      <c r="BJ119" s="306" t="s">
        <v>346</v>
      </c>
      <c r="BK119" s="334">
        <f t="shared" si="19"/>
        <v>0</v>
      </c>
      <c r="BL119" s="306" t="s">
        <v>435</v>
      </c>
      <c r="BM119" s="306" t="s">
        <v>1492</v>
      </c>
    </row>
    <row r="120" spans="2:65" s="253" customFormat="1" ht="22.5" customHeight="1">
      <c r="B120" s="15"/>
      <c r="C120" s="142" t="s">
        <v>475</v>
      </c>
      <c r="D120" s="142" t="s">
        <v>666</v>
      </c>
      <c r="E120" s="143" t="s">
        <v>1493</v>
      </c>
      <c r="F120" s="144" t="s">
        <v>1494</v>
      </c>
      <c r="G120" s="145" t="s">
        <v>401</v>
      </c>
      <c r="H120" s="146">
        <v>1</v>
      </c>
      <c r="I120" s="147"/>
      <c r="J120" s="148">
        <f t="shared" si="10"/>
        <v>0</v>
      </c>
      <c r="K120" s="144" t="s">
        <v>289</v>
      </c>
      <c r="L120" s="15"/>
      <c r="M120" s="336" t="s">
        <v>289</v>
      </c>
      <c r="N120" s="149" t="s">
        <v>309</v>
      </c>
      <c r="O120" s="255"/>
      <c r="P120" s="134">
        <f t="shared" si="11"/>
        <v>0</v>
      </c>
      <c r="Q120" s="134">
        <v>0</v>
      </c>
      <c r="R120" s="134">
        <f t="shared" si="12"/>
        <v>0</v>
      </c>
      <c r="S120" s="134">
        <v>0</v>
      </c>
      <c r="T120" s="135">
        <f t="shared" si="13"/>
        <v>0</v>
      </c>
      <c r="AR120" s="306" t="s">
        <v>435</v>
      </c>
      <c r="AT120" s="306" t="s">
        <v>666</v>
      </c>
      <c r="AU120" s="306" t="s">
        <v>348</v>
      </c>
      <c r="AY120" s="306" t="s">
        <v>396</v>
      </c>
      <c r="BE120" s="334">
        <f t="shared" si="14"/>
        <v>0</v>
      </c>
      <c r="BF120" s="334">
        <f t="shared" si="15"/>
        <v>0</v>
      </c>
      <c r="BG120" s="334">
        <f t="shared" si="16"/>
        <v>0</v>
      </c>
      <c r="BH120" s="334">
        <f t="shared" si="17"/>
        <v>0</v>
      </c>
      <c r="BI120" s="334">
        <f t="shared" si="18"/>
        <v>0</v>
      </c>
      <c r="BJ120" s="306" t="s">
        <v>346</v>
      </c>
      <c r="BK120" s="334">
        <f t="shared" si="19"/>
        <v>0</v>
      </c>
      <c r="BL120" s="306" t="s">
        <v>435</v>
      </c>
      <c r="BM120" s="306" t="s">
        <v>1495</v>
      </c>
    </row>
    <row r="121" spans="2:65" s="253" customFormat="1" ht="22.5" customHeight="1">
      <c r="B121" s="15"/>
      <c r="C121" s="142" t="s">
        <v>479</v>
      </c>
      <c r="D121" s="142" t="s">
        <v>666</v>
      </c>
      <c r="E121" s="143" t="s">
        <v>1496</v>
      </c>
      <c r="F121" s="144" t="s">
        <v>1497</v>
      </c>
      <c r="G121" s="145" t="s">
        <v>401</v>
      </c>
      <c r="H121" s="146">
        <v>2</v>
      </c>
      <c r="I121" s="147"/>
      <c r="J121" s="148">
        <f t="shared" si="10"/>
        <v>0</v>
      </c>
      <c r="K121" s="144" t="s">
        <v>289</v>
      </c>
      <c r="L121" s="15"/>
      <c r="M121" s="336" t="s">
        <v>289</v>
      </c>
      <c r="N121" s="149" t="s">
        <v>309</v>
      </c>
      <c r="O121" s="255"/>
      <c r="P121" s="134">
        <f t="shared" si="11"/>
        <v>0</v>
      </c>
      <c r="Q121" s="134">
        <v>0</v>
      </c>
      <c r="R121" s="134">
        <f t="shared" si="12"/>
        <v>0</v>
      </c>
      <c r="S121" s="134">
        <v>0</v>
      </c>
      <c r="T121" s="135">
        <f t="shared" si="13"/>
        <v>0</v>
      </c>
      <c r="AR121" s="306" t="s">
        <v>435</v>
      </c>
      <c r="AT121" s="306" t="s">
        <v>666</v>
      </c>
      <c r="AU121" s="306" t="s">
        <v>348</v>
      </c>
      <c r="AY121" s="306" t="s">
        <v>396</v>
      </c>
      <c r="BE121" s="334">
        <f t="shared" si="14"/>
        <v>0</v>
      </c>
      <c r="BF121" s="334">
        <f t="shared" si="15"/>
        <v>0</v>
      </c>
      <c r="BG121" s="334">
        <f t="shared" si="16"/>
        <v>0</v>
      </c>
      <c r="BH121" s="334">
        <f t="shared" si="17"/>
        <v>0</v>
      </c>
      <c r="BI121" s="334">
        <f t="shared" si="18"/>
        <v>0</v>
      </c>
      <c r="BJ121" s="306" t="s">
        <v>346</v>
      </c>
      <c r="BK121" s="334">
        <f t="shared" si="19"/>
        <v>0</v>
      </c>
      <c r="BL121" s="306" t="s">
        <v>435</v>
      </c>
      <c r="BM121" s="306" t="s">
        <v>1498</v>
      </c>
    </row>
    <row r="122" spans="2:65" s="253" customFormat="1" ht="22.5" customHeight="1">
      <c r="B122" s="15"/>
      <c r="C122" s="142" t="s">
        <v>484</v>
      </c>
      <c r="D122" s="142" t="s">
        <v>666</v>
      </c>
      <c r="E122" s="143" t="s">
        <v>1499</v>
      </c>
      <c r="F122" s="144" t="s">
        <v>1500</v>
      </c>
      <c r="G122" s="145" t="s">
        <v>401</v>
      </c>
      <c r="H122" s="146">
        <v>1</v>
      </c>
      <c r="I122" s="147"/>
      <c r="J122" s="148">
        <f t="shared" si="10"/>
        <v>0</v>
      </c>
      <c r="K122" s="144" t="s">
        <v>289</v>
      </c>
      <c r="L122" s="15"/>
      <c r="M122" s="336" t="s">
        <v>289</v>
      </c>
      <c r="N122" s="149" t="s">
        <v>309</v>
      </c>
      <c r="O122" s="255"/>
      <c r="P122" s="134">
        <f t="shared" si="11"/>
        <v>0</v>
      </c>
      <c r="Q122" s="134">
        <v>0</v>
      </c>
      <c r="R122" s="134">
        <f t="shared" si="12"/>
        <v>0</v>
      </c>
      <c r="S122" s="134">
        <v>0</v>
      </c>
      <c r="T122" s="135">
        <f t="shared" si="13"/>
        <v>0</v>
      </c>
      <c r="AR122" s="306" t="s">
        <v>435</v>
      </c>
      <c r="AT122" s="306" t="s">
        <v>666</v>
      </c>
      <c r="AU122" s="306" t="s">
        <v>348</v>
      </c>
      <c r="AY122" s="306" t="s">
        <v>396</v>
      </c>
      <c r="BE122" s="334">
        <f t="shared" si="14"/>
        <v>0</v>
      </c>
      <c r="BF122" s="334">
        <f t="shared" si="15"/>
        <v>0</v>
      </c>
      <c r="BG122" s="334">
        <f t="shared" si="16"/>
        <v>0</v>
      </c>
      <c r="BH122" s="334">
        <f t="shared" si="17"/>
        <v>0</v>
      </c>
      <c r="BI122" s="334">
        <f t="shared" si="18"/>
        <v>0</v>
      </c>
      <c r="BJ122" s="306" t="s">
        <v>346</v>
      </c>
      <c r="BK122" s="334">
        <f t="shared" si="19"/>
        <v>0</v>
      </c>
      <c r="BL122" s="306" t="s">
        <v>435</v>
      </c>
      <c r="BM122" s="306" t="s">
        <v>1501</v>
      </c>
    </row>
    <row r="123" spans="2:65" s="253" customFormat="1" ht="22.5" customHeight="1">
      <c r="B123" s="15"/>
      <c r="C123" s="142" t="s">
        <v>488</v>
      </c>
      <c r="D123" s="142" t="s">
        <v>666</v>
      </c>
      <c r="E123" s="143" t="s">
        <v>1502</v>
      </c>
      <c r="F123" s="144" t="s">
        <v>1503</v>
      </c>
      <c r="G123" s="145" t="s">
        <v>401</v>
      </c>
      <c r="H123" s="146">
        <v>1</v>
      </c>
      <c r="I123" s="147"/>
      <c r="J123" s="148">
        <f t="shared" si="10"/>
        <v>0</v>
      </c>
      <c r="K123" s="144" t="s">
        <v>289</v>
      </c>
      <c r="L123" s="15"/>
      <c r="M123" s="336" t="s">
        <v>289</v>
      </c>
      <c r="N123" s="149" t="s">
        <v>309</v>
      </c>
      <c r="O123" s="255"/>
      <c r="P123" s="134">
        <f t="shared" si="11"/>
        <v>0</v>
      </c>
      <c r="Q123" s="134">
        <v>0</v>
      </c>
      <c r="R123" s="134">
        <f t="shared" si="12"/>
        <v>0</v>
      </c>
      <c r="S123" s="134">
        <v>0</v>
      </c>
      <c r="T123" s="135">
        <f t="shared" si="13"/>
        <v>0</v>
      </c>
      <c r="AR123" s="306" t="s">
        <v>435</v>
      </c>
      <c r="AT123" s="306" t="s">
        <v>666</v>
      </c>
      <c r="AU123" s="306" t="s">
        <v>348</v>
      </c>
      <c r="AY123" s="306" t="s">
        <v>396</v>
      </c>
      <c r="BE123" s="334">
        <f t="shared" si="14"/>
        <v>0</v>
      </c>
      <c r="BF123" s="334">
        <f t="shared" si="15"/>
        <v>0</v>
      </c>
      <c r="BG123" s="334">
        <f t="shared" si="16"/>
        <v>0</v>
      </c>
      <c r="BH123" s="334">
        <f t="shared" si="17"/>
        <v>0</v>
      </c>
      <c r="BI123" s="334">
        <f t="shared" si="18"/>
        <v>0</v>
      </c>
      <c r="BJ123" s="306" t="s">
        <v>346</v>
      </c>
      <c r="BK123" s="334">
        <f t="shared" si="19"/>
        <v>0</v>
      </c>
      <c r="BL123" s="306" t="s">
        <v>435</v>
      </c>
      <c r="BM123" s="306" t="s">
        <v>1504</v>
      </c>
    </row>
    <row r="124" spans="2:65" s="253" customFormat="1" ht="22.5" customHeight="1">
      <c r="B124" s="15"/>
      <c r="C124" s="142" t="s">
        <v>490</v>
      </c>
      <c r="D124" s="142" t="s">
        <v>666</v>
      </c>
      <c r="E124" s="143" t="s">
        <v>1505</v>
      </c>
      <c r="F124" s="144" t="s">
        <v>1506</v>
      </c>
      <c r="G124" s="145" t="s">
        <v>401</v>
      </c>
      <c r="H124" s="146">
        <v>1</v>
      </c>
      <c r="I124" s="147"/>
      <c r="J124" s="148">
        <f t="shared" si="10"/>
        <v>0</v>
      </c>
      <c r="K124" s="144" t="s">
        <v>289</v>
      </c>
      <c r="L124" s="15"/>
      <c r="M124" s="336" t="s">
        <v>289</v>
      </c>
      <c r="N124" s="149" t="s">
        <v>309</v>
      </c>
      <c r="O124" s="255"/>
      <c r="P124" s="134">
        <f t="shared" si="11"/>
        <v>0</v>
      </c>
      <c r="Q124" s="134">
        <v>0</v>
      </c>
      <c r="R124" s="134">
        <f t="shared" si="12"/>
        <v>0</v>
      </c>
      <c r="S124" s="134">
        <v>0</v>
      </c>
      <c r="T124" s="135">
        <f t="shared" si="13"/>
        <v>0</v>
      </c>
      <c r="AR124" s="306" t="s">
        <v>435</v>
      </c>
      <c r="AT124" s="306" t="s">
        <v>666</v>
      </c>
      <c r="AU124" s="306" t="s">
        <v>348</v>
      </c>
      <c r="AY124" s="306" t="s">
        <v>396</v>
      </c>
      <c r="BE124" s="334">
        <f t="shared" si="14"/>
        <v>0</v>
      </c>
      <c r="BF124" s="334">
        <f t="shared" si="15"/>
        <v>0</v>
      </c>
      <c r="BG124" s="334">
        <f t="shared" si="16"/>
        <v>0</v>
      </c>
      <c r="BH124" s="334">
        <f t="shared" si="17"/>
        <v>0</v>
      </c>
      <c r="BI124" s="334">
        <f t="shared" si="18"/>
        <v>0</v>
      </c>
      <c r="BJ124" s="306" t="s">
        <v>346</v>
      </c>
      <c r="BK124" s="334">
        <f t="shared" si="19"/>
        <v>0</v>
      </c>
      <c r="BL124" s="306" t="s">
        <v>435</v>
      </c>
      <c r="BM124" s="306" t="s">
        <v>1507</v>
      </c>
    </row>
    <row r="125" spans="2:65" s="253" customFormat="1" ht="22.5" customHeight="1">
      <c r="B125" s="15"/>
      <c r="C125" s="142" t="s">
        <v>492</v>
      </c>
      <c r="D125" s="142" t="s">
        <v>666</v>
      </c>
      <c r="E125" s="143" t="s">
        <v>1508</v>
      </c>
      <c r="F125" s="144" t="s">
        <v>1509</v>
      </c>
      <c r="G125" s="145" t="s">
        <v>401</v>
      </c>
      <c r="H125" s="146">
        <v>2</v>
      </c>
      <c r="I125" s="147"/>
      <c r="J125" s="148">
        <f t="shared" si="10"/>
        <v>0</v>
      </c>
      <c r="K125" s="144" t="s">
        <v>289</v>
      </c>
      <c r="L125" s="15"/>
      <c r="M125" s="336" t="s">
        <v>289</v>
      </c>
      <c r="N125" s="149" t="s">
        <v>309</v>
      </c>
      <c r="O125" s="255"/>
      <c r="P125" s="134">
        <f t="shared" si="11"/>
        <v>0</v>
      </c>
      <c r="Q125" s="134">
        <v>0</v>
      </c>
      <c r="R125" s="134">
        <f t="shared" si="12"/>
        <v>0</v>
      </c>
      <c r="S125" s="134">
        <v>0</v>
      </c>
      <c r="T125" s="135">
        <f t="shared" si="13"/>
        <v>0</v>
      </c>
      <c r="AR125" s="306" t="s">
        <v>435</v>
      </c>
      <c r="AT125" s="306" t="s">
        <v>666</v>
      </c>
      <c r="AU125" s="306" t="s">
        <v>348</v>
      </c>
      <c r="AY125" s="306" t="s">
        <v>396</v>
      </c>
      <c r="BE125" s="334">
        <f t="shared" si="14"/>
        <v>0</v>
      </c>
      <c r="BF125" s="334">
        <f t="shared" si="15"/>
        <v>0</v>
      </c>
      <c r="BG125" s="334">
        <f t="shared" si="16"/>
        <v>0</v>
      </c>
      <c r="BH125" s="334">
        <f t="shared" si="17"/>
        <v>0</v>
      </c>
      <c r="BI125" s="334">
        <f t="shared" si="18"/>
        <v>0</v>
      </c>
      <c r="BJ125" s="306" t="s">
        <v>346</v>
      </c>
      <c r="BK125" s="334">
        <f t="shared" si="19"/>
        <v>0</v>
      </c>
      <c r="BL125" s="306" t="s">
        <v>435</v>
      </c>
      <c r="BM125" s="306" t="s">
        <v>1510</v>
      </c>
    </row>
    <row r="126" spans="2:65" s="253" customFormat="1" ht="22.5" customHeight="1">
      <c r="B126" s="15"/>
      <c r="C126" s="142" t="s">
        <v>486</v>
      </c>
      <c r="D126" s="142" t="s">
        <v>666</v>
      </c>
      <c r="E126" s="143" t="s">
        <v>1511</v>
      </c>
      <c r="F126" s="144" t="s">
        <v>1512</v>
      </c>
      <c r="G126" s="145" t="s">
        <v>401</v>
      </c>
      <c r="H126" s="146">
        <v>1</v>
      </c>
      <c r="I126" s="147"/>
      <c r="J126" s="148">
        <f t="shared" si="10"/>
        <v>0</v>
      </c>
      <c r="K126" s="144" t="s">
        <v>289</v>
      </c>
      <c r="L126" s="15"/>
      <c r="M126" s="336" t="s">
        <v>289</v>
      </c>
      <c r="N126" s="149" t="s">
        <v>309</v>
      </c>
      <c r="O126" s="255"/>
      <c r="P126" s="134">
        <f t="shared" si="11"/>
        <v>0</v>
      </c>
      <c r="Q126" s="134">
        <v>0</v>
      </c>
      <c r="R126" s="134">
        <f t="shared" si="12"/>
        <v>0</v>
      </c>
      <c r="S126" s="134">
        <v>0</v>
      </c>
      <c r="T126" s="135">
        <f t="shared" si="13"/>
        <v>0</v>
      </c>
      <c r="AR126" s="306" t="s">
        <v>435</v>
      </c>
      <c r="AT126" s="306" t="s">
        <v>666</v>
      </c>
      <c r="AU126" s="306" t="s">
        <v>348</v>
      </c>
      <c r="AY126" s="306" t="s">
        <v>396</v>
      </c>
      <c r="BE126" s="334">
        <f t="shared" si="14"/>
        <v>0</v>
      </c>
      <c r="BF126" s="334">
        <f t="shared" si="15"/>
        <v>0</v>
      </c>
      <c r="BG126" s="334">
        <f t="shared" si="16"/>
        <v>0</v>
      </c>
      <c r="BH126" s="334">
        <f t="shared" si="17"/>
        <v>0</v>
      </c>
      <c r="BI126" s="334">
        <f t="shared" si="18"/>
        <v>0</v>
      </c>
      <c r="BJ126" s="306" t="s">
        <v>346</v>
      </c>
      <c r="BK126" s="334">
        <f t="shared" si="19"/>
        <v>0</v>
      </c>
      <c r="BL126" s="306" t="s">
        <v>435</v>
      </c>
      <c r="BM126" s="306" t="s">
        <v>1513</v>
      </c>
    </row>
    <row r="127" spans="2:65" s="253" customFormat="1" ht="31.5" customHeight="1">
      <c r="B127" s="15"/>
      <c r="C127" s="142" t="s">
        <v>496</v>
      </c>
      <c r="D127" s="142" t="s">
        <v>666</v>
      </c>
      <c r="E127" s="143" t="s">
        <v>1514</v>
      </c>
      <c r="F127" s="144" t="s">
        <v>1515</v>
      </c>
      <c r="G127" s="145" t="s">
        <v>714</v>
      </c>
      <c r="H127" s="146">
        <v>5</v>
      </c>
      <c r="I127" s="147"/>
      <c r="J127" s="148">
        <f t="shared" si="10"/>
        <v>0</v>
      </c>
      <c r="K127" s="144" t="s">
        <v>289</v>
      </c>
      <c r="L127" s="15"/>
      <c r="M127" s="336" t="s">
        <v>289</v>
      </c>
      <c r="N127" s="149" t="s">
        <v>309</v>
      </c>
      <c r="O127" s="255"/>
      <c r="P127" s="134">
        <f t="shared" si="11"/>
        <v>0</v>
      </c>
      <c r="Q127" s="134">
        <v>0</v>
      </c>
      <c r="R127" s="134">
        <f t="shared" si="12"/>
        <v>0</v>
      </c>
      <c r="S127" s="134">
        <v>0</v>
      </c>
      <c r="T127" s="135">
        <f t="shared" si="13"/>
        <v>0</v>
      </c>
      <c r="AR127" s="306" t="s">
        <v>435</v>
      </c>
      <c r="AT127" s="306" t="s">
        <v>666</v>
      </c>
      <c r="AU127" s="306" t="s">
        <v>348</v>
      </c>
      <c r="AY127" s="306" t="s">
        <v>396</v>
      </c>
      <c r="BE127" s="334">
        <f t="shared" si="14"/>
        <v>0</v>
      </c>
      <c r="BF127" s="334">
        <f t="shared" si="15"/>
        <v>0</v>
      </c>
      <c r="BG127" s="334">
        <f t="shared" si="16"/>
        <v>0</v>
      </c>
      <c r="BH127" s="334">
        <f t="shared" si="17"/>
        <v>0</v>
      </c>
      <c r="BI127" s="334">
        <f t="shared" si="18"/>
        <v>0</v>
      </c>
      <c r="BJ127" s="306" t="s">
        <v>346</v>
      </c>
      <c r="BK127" s="334">
        <f t="shared" si="19"/>
        <v>0</v>
      </c>
      <c r="BL127" s="306" t="s">
        <v>435</v>
      </c>
      <c r="BM127" s="306" t="s">
        <v>1516</v>
      </c>
    </row>
    <row r="128" spans="2:65" s="253" customFormat="1" ht="22.5" customHeight="1">
      <c r="B128" s="15"/>
      <c r="C128" s="142" t="s">
        <v>499</v>
      </c>
      <c r="D128" s="142" t="s">
        <v>666</v>
      </c>
      <c r="E128" s="143" t="s">
        <v>1517</v>
      </c>
      <c r="F128" s="144" t="s">
        <v>1518</v>
      </c>
      <c r="G128" s="145" t="s">
        <v>401</v>
      </c>
      <c r="H128" s="146">
        <v>2</v>
      </c>
      <c r="I128" s="147"/>
      <c r="J128" s="148">
        <f t="shared" si="10"/>
        <v>0</v>
      </c>
      <c r="K128" s="144" t="s">
        <v>289</v>
      </c>
      <c r="L128" s="15"/>
      <c r="M128" s="336" t="s">
        <v>289</v>
      </c>
      <c r="N128" s="149" t="s">
        <v>309</v>
      </c>
      <c r="O128" s="255"/>
      <c r="P128" s="134">
        <f t="shared" si="11"/>
        <v>0</v>
      </c>
      <c r="Q128" s="134">
        <v>0</v>
      </c>
      <c r="R128" s="134">
        <f t="shared" si="12"/>
        <v>0</v>
      </c>
      <c r="S128" s="134">
        <v>0</v>
      </c>
      <c r="T128" s="135">
        <f t="shared" si="13"/>
        <v>0</v>
      </c>
      <c r="AR128" s="306" t="s">
        <v>435</v>
      </c>
      <c r="AT128" s="306" t="s">
        <v>666</v>
      </c>
      <c r="AU128" s="306" t="s">
        <v>348</v>
      </c>
      <c r="AY128" s="306" t="s">
        <v>396</v>
      </c>
      <c r="BE128" s="334">
        <f t="shared" si="14"/>
        <v>0</v>
      </c>
      <c r="BF128" s="334">
        <f t="shared" si="15"/>
        <v>0</v>
      </c>
      <c r="BG128" s="334">
        <f t="shared" si="16"/>
        <v>0</v>
      </c>
      <c r="BH128" s="334">
        <f t="shared" si="17"/>
        <v>0</v>
      </c>
      <c r="BI128" s="334">
        <f t="shared" si="18"/>
        <v>0</v>
      </c>
      <c r="BJ128" s="306" t="s">
        <v>346</v>
      </c>
      <c r="BK128" s="334">
        <f t="shared" si="19"/>
        <v>0</v>
      </c>
      <c r="BL128" s="306" t="s">
        <v>435</v>
      </c>
      <c r="BM128" s="306" t="s">
        <v>1519</v>
      </c>
    </row>
    <row r="129" spans="2:65" s="253" customFormat="1" ht="22.5" customHeight="1">
      <c r="B129" s="15"/>
      <c r="C129" s="142" t="s">
        <v>501</v>
      </c>
      <c r="D129" s="142" t="s">
        <v>666</v>
      </c>
      <c r="E129" s="143" t="s">
        <v>1520</v>
      </c>
      <c r="F129" s="144" t="s">
        <v>1521</v>
      </c>
      <c r="G129" s="145" t="s">
        <v>401</v>
      </c>
      <c r="H129" s="146">
        <v>4</v>
      </c>
      <c r="I129" s="147"/>
      <c r="J129" s="148">
        <f t="shared" si="10"/>
        <v>0</v>
      </c>
      <c r="K129" s="144" t="s">
        <v>289</v>
      </c>
      <c r="L129" s="15"/>
      <c r="M129" s="336" t="s">
        <v>289</v>
      </c>
      <c r="N129" s="149" t="s">
        <v>309</v>
      </c>
      <c r="O129" s="255"/>
      <c r="P129" s="134">
        <f t="shared" si="11"/>
        <v>0</v>
      </c>
      <c r="Q129" s="134">
        <v>0</v>
      </c>
      <c r="R129" s="134">
        <f t="shared" si="12"/>
        <v>0</v>
      </c>
      <c r="S129" s="134">
        <v>0</v>
      </c>
      <c r="T129" s="135">
        <f t="shared" si="13"/>
        <v>0</v>
      </c>
      <c r="AR129" s="306" t="s">
        <v>435</v>
      </c>
      <c r="AT129" s="306" t="s">
        <v>666</v>
      </c>
      <c r="AU129" s="306" t="s">
        <v>348</v>
      </c>
      <c r="AY129" s="306" t="s">
        <v>396</v>
      </c>
      <c r="BE129" s="334">
        <f t="shared" si="14"/>
        <v>0</v>
      </c>
      <c r="BF129" s="334">
        <f t="shared" si="15"/>
        <v>0</v>
      </c>
      <c r="BG129" s="334">
        <f t="shared" si="16"/>
        <v>0</v>
      </c>
      <c r="BH129" s="334">
        <f t="shared" si="17"/>
        <v>0</v>
      </c>
      <c r="BI129" s="334">
        <f t="shared" si="18"/>
        <v>0</v>
      </c>
      <c r="BJ129" s="306" t="s">
        <v>346</v>
      </c>
      <c r="BK129" s="334">
        <f t="shared" si="19"/>
        <v>0</v>
      </c>
      <c r="BL129" s="306" t="s">
        <v>435</v>
      </c>
      <c r="BM129" s="306" t="s">
        <v>1522</v>
      </c>
    </row>
    <row r="130" spans="2:65" s="253" customFormat="1" ht="22.5" customHeight="1">
      <c r="B130" s="15"/>
      <c r="C130" s="142" t="s">
        <v>503</v>
      </c>
      <c r="D130" s="142" t="s">
        <v>666</v>
      </c>
      <c r="E130" s="143" t="s">
        <v>1523</v>
      </c>
      <c r="F130" s="144" t="s">
        <v>1524</v>
      </c>
      <c r="G130" s="145" t="s">
        <v>289</v>
      </c>
      <c r="H130" s="146">
        <v>1</v>
      </c>
      <c r="I130" s="147"/>
      <c r="J130" s="148">
        <f t="shared" si="10"/>
        <v>0</v>
      </c>
      <c r="K130" s="144" t="s">
        <v>289</v>
      </c>
      <c r="L130" s="15"/>
      <c r="M130" s="336" t="s">
        <v>289</v>
      </c>
      <c r="N130" s="149" t="s">
        <v>309</v>
      </c>
      <c r="O130" s="255"/>
      <c r="P130" s="134">
        <f t="shared" si="11"/>
        <v>0</v>
      </c>
      <c r="Q130" s="134">
        <v>0</v>
      </c>
      <c r="R130" s="134">
        <f t="shared" si="12"/>
        <v>0</v>
      </c>
      <c r="S130" s="134">
        <v>0</v>
      </c>
      <c r="T130" s="135">
        <f t="shared" si="13"/>
        <v>0</v>
      </c>
      <c r="AR130" s="306" t="s">
        <v>435</v>
      </c>
      <c r="AT130" s="306" t="s">
        <v>666</v>
      </c>
      <c r="AU130" s="306" t="s">
        <v>348</v>
      </c>
      <c r="AY130" s="306" t="s">
        <v>396</v>
      </c>
      <c r="BE130" s="334">
        <f t="shared" si="14"/>
        <v>0</v>
      </c>
      <c r="BF130" s="334">
        <f t="shared" si="15"/>
        <v>0</v>
      </c>
      <c r="BG130" s="334">
        <f t="shared" si="16"/>
        <v>0</v>
      </c>
      <c r="BH130" s="334">
        <f t="shared" si="17"/>
        <v>0</v>
      </c>
      <c r="BI130" s="334">
        <f t="shared" si="18"/>
        <v>0</v>
      </c>
      <c r="BJ130" s="306" t="s">
        <v>346</v>
      </c>
      <c r="BK130" s="334">
        <f t="shared" si="19"/>
        <v>0</v>
      </c>
      <c r="BL130" s="306" t="s">
        <v>435</v>
      </c>
      <c r="BM130" s="306" t="s">
        <v>1525</v>
      </c>
    </row>
    <row r="131" spans="2:65" s="253" customFormat="1" ht="44.25" customHeight="1">
      <c r="B131" s="15"/>
      <c r="C131" s="142" t="s">
        <v>505</v>
      </c>
      <c r="D131" s="142" t="s">
        <v>666</v>
      </c>
      <c r="E131" s="143" t="s">
        <v>1526</v>
      </c>
      <c r="F131" s="144" t="s">
        <v>1527</v>
      </c>
      <c r="G131" s="145" t="s">
        <v>401</v>
      </c>
      <c r="H131" s="146">
        <v>1</v>
      </c>
      <c r="I131" s="147"/>
      <c r="J131" s="148">
        <f t="shared" si="10"/>
        <v>0</v>
      </c>
      <c r="K131" s="144" t="s">
        <v>289</v>
      </c>
      <c r="L131" s="15"/>
      <c r="M131" s="336" t="s">
        <v>289</v>
      </c>
      <c r="N131" s="149" t="s">
        <v>309</v>
      </c>
      <c r="O131" s="255"/>
      <c r="P131" s="134">
        <f t="shared" si="11"/>
        <v>0</v>
      </c>
      <c r="Q131" s="134">
        <v>0</v>
      </c>
      <c r="R131" s="134">
        <f t="shared" si="12"/>
        <v>0</v>
      </c>
      <c r="S131" s="134">
        <v>0</v>
      </c>
      <c r="T131" s="135">
        <f t="shared" si="13"/>
        <v>0</v>
      </c>
      <c r="AR131" s="306" t="s">
        <v>435</v>
      </c>
      <c r="AT131" s="306" t="s">
        <v>666</v>
      </c>
      <c r="AU131" s="306" t="s">
        <v>348</v>
      </c>
      <c r="AY131" s="306" t="s">
        <v>396</v>
      </c>
      <c r="BE131" s="334">
        <f t="shared" si="14"/>
        <v>0</v>
      </c>
      <c r="BF131" s="334">
        <f t="shared" si="15"/>
        <v>0</v>
      </c>
      <c r="BG131" s="334">
        <f t="shared" si="16"/>
        <v>0</v>
      </c>
      <c r="BH131" s="334">
        <f t="shared" si="17"/>
        <v>0</v>
      </c>
      <c r="BI131" s="334">
        <f t="shared" si="18"/>
        <v>0</v>
      </c>
      <c r="BJ131" s="306" t="s">
        <v>346</v>
      </c>
      <c r="BK131" s="334">
        <f t="shared" si="19"/>
        <v>0</v>
      </c>
      <c r="BL131" s="306" t="s">
        <v>435</v>
      </c>
      <c r="BM131" s="306" t="s">
        <v>1528</v>
      </c>
    </row>
    <row r="132" spans="2:65" s="253" customFormat="1" ht="44.25" customHeight="1">
      <c r="B132" s="15"/>
      <c r="C132" s="142" t="s">
        <v>507</v>
      </c>
      <c r="D132" s="142" t="s">
        <v>666</v>
      </c>
      <c r="E132" s="143" t="s">
        <v>1529</v>
      </c>
      <c r="F132" s="144" t="s">
        <v>0</v>
      </c>
      <c r="G132" s="145" t="s">
        <v>401</v>
      </c>
      <c r="H132" s="146">
        <v>2</v>
      </c>
      <c r="I132" s="147"/>
      <c r="J132" s="148">
        <f t="shared" si="10"/>
        <v>0</v>
      </c>
      <c r="K132" s="144" t="s">
        <v>289</v>
      </c>
      <c r="L132" s="15"/>
      <c r="M132" s="336" t="s">
        <v>289</v>
      </c>
      <c r="N132" s="149" t="s">
        <v>309</v>
      </c>
      <c r="O132" s="255"/>
      <c r="P132" s="134">
        <f t="shared" si="11"/>
        <v>0</v>
      </c>
      <c r="Q132" s="134">
        <v>0</v>
      </c>
      <c r="R132" s="134">
        <f t="shared" si="12"/>
        <v>0</v>
      </c>
      <c r="S132" s="134">
        <v>0</v>
      </c>
      <c r="T132" s="135">
        <f t="shared" si="13"/>
        <v>0</v>
      </c>
      <c r="AR132" s="306" t="s">
        <v>435</v>
      </c>
      <c r="AT132" s="306" t="s">
        <v>666</v>
      </c>
      <c r="AU132" s="306" t="s">
        <v>348</v>
      </c>
      <c r="AY132" s="306" t="s">
        <v>396</v>
      </c>
      <c r="BE132" s="334">
        <f t="shared" si="14"/>
        <v>0</v>
      </c>
      <c r="BF132" s="334">
        <f t="shared" si="15"/>
        <v>0</v>
      </c>
      <c r="BG132" s="334">
        <f t="shared" si="16"/>
        <v>0</v>
      </c>
      <c r="BH132" s="334">
        <f t="shared" si="17"/>
        <v>0</v>
      </c>
      <c r="BI132" s="334">
        <f t="shared" si="18"/>
        <v>0</v>
      </c>
      <c r="BJ132" s="306" t="s">
        <v>346</v>
      </c>
      <c r="BK132" s="334">
        <f t="shared" si="19"/>
        <v>0</v>
      </c>
      <c r="BL132" s="306" t="s">
        <v>435</v>
      </c>
      <c r="BM132" s="306" t="s">
        <v>1</v>
      </c>
    </row>
    <row r="133" spans="2:65" s="253" customFormat="1" ht="31.5" customHeight="1">
      <c r="B133" s="15"/>
      <c r="C133" s="142" t="s">
        <v>509</v>
      </c>
      <c r="D133" s="142" t="s">
        <v>666</v>
      </c>
      <c r="E133" s="143" t="s">
        <v>2</v>
      </c>
      <c r="F133" s="144" t="s">
        <v>3</v>
      </c>
      <c r="G133" s="145" t="s">
        <v>401</v>
      </c>
      <c r="H133" s="146">
        <v>4</v>
      </c>
      <c r="I133" s="147"/>
      <c r="J133" s="148">
        <f t="shared" si="10"/>
        <v>0</v>
      </c>
      <c r="K133" s="144" t="s">
        <v>289</v>
      </c>
      <c r="L133" s="15"/>
      <c r="M133" s="336" t="s">
        <v>289</v>
      </c>
      <c r="N133" s="149" t="s">
        <v>309</v>
      </c>
      <c r="O133" s="255"/>
      <c r="P133" s="134">
        <f t="shared" si="11"/>
        <v>0</v>
      </c>
      <c r="Q133" s="134">
        <v>0</v>
      </c>
      <c r="R133" s="134">
        <f t="shared" si="12"/>
        <v>0</v>
      </c>
      <c r="S133" s="134">
        <v>0</v>
      </c>
      <c r="T133" s="135">
        <f t="shared" si="13"/>
        <v>0</v>
      </c>
      <c r="AR133" s="306" t="s">
        <v>435</v>
      </c>
      <c r="AT133" s="306" t="s">
        <v>666</v>
      </c>
      <c r="AU133" s="306" t="s">
        <v>348</v>
      </c>
      <c r="AY133" s="306" t="s">
        <v>396</v>
      </c>
      <c r="BE133" s="334">
        <f t="shared" si="14"/>
        <v>0</v>
      </c>
      <c r="BF133" s="334">
        <f t="shared" si="15"/>
        <v>0</v>
      </c>
      <c r="BG133" s="334">
        <f t="shared" si="16"/>
        <v>0</v>
      </c>
      <c r="BH133" s="334">
        <f t="shared" si="17"/>
        <v>0</v>
      </c>
      <c r="BI133" s="334">
        <f t="shared" si="18"/>
        <v>0</v>
      </c>
      <c r="BJ133" s="306" t="s">
        <v>346</v>
      </c>
      <c r="BK133" s="334">
        <f t="shared" si="19"/>
        <v>0</v>
      </c>
      <c r="BL133" s="306" t="s">
        <v>435</v>
      </c>
      <c r="BM133" s="306" t="s">
        <v>4</v>
      </c>
    </row>
    <row r="134" spans="2:65" s="253" customFormat="1" ht="22.5" customHeight="1">
      <c r="B134" s="15"/>
      <c r="C134" s="142" t="s">
        <v>511</v>
      </c>
      <c r="D134" s="142" t="s">
        <v>666</v>
      </c>
      <c r="E134" s="143" t="s">
        <v>5</v>
      </c>
      <c r="F134" s="144" t="s">
        <v>6</v>
      </c>
      <c r="G134" s="145" t="s">
        <v>714</v>
      </c>
      <c r="H134" s="146">
        <v>3.99</v>
      </c>
      <c r="I134" s="147"/>
      <c r="J134" s="148">
        <f t="shared" si="10"/>
        <v>0</v>
      </c>
      <c r="K134" s="144" t="s">
        <v>289</v>
      </c>
      <c r="L134" s="15"/>
      <c r="M134" s="336" t="s">
        <v>289</v>
      </c>
      <c r="N134" s="149" t="s">
        <v>309</v>
      </c>
      <c r="O134" s="255"/>
      <c r="P134" s="134">
        <f t="shared" si="11"/>
        <v>0</v>
      </c>
      <c r="Q134" s="134">
        <v>0</v>
      </c>
      <c r="R134" s="134">
        <f t="shared" si="12"/>
        <v>0</v>
      </c>
      <c r="S134" s="134">
        <v>0</v>
      </c>
      <c r="T134" s="135">
        <f t="shared" si="13"/>
        <v>0</v>
      </c>
      <c r="AR134" s="306" t="s">
        <v>435</v>
      </c>
      <c r="AT134" s="306" t="s">
        <v>666</v>
      </c>
      <c r="AU134" s="306" t="s">
        <v>348</v>
      </c>
      <c r="AY134" s="306" t="s">
        <v>396</v>
      </c>
      <c r="BE134" s="334">
        <f t="shared" si="14"/>
        <v>0</v>
      </c>
      <c r="BF134" s="334">
        <f t="shared" si="15"/>
        <v>0</v>
      </c>
      <c r="BG134" s="334">
        <f t="shared" si="16"/>
        <v>0</v>
      </c>
      <c r="BH134" s="334">
        <f t="shared" si="17"/>
        <v>0</v>
      </c>
      <c r="BI134" s="334">
        <f t="shared" si="18"/>
        <v>0</v>
      </c>
      <c r="BJ134" s="306" t="s">
        <v>346</v>
      </c>
      <c r="BK134" s="334">
        <f t="shared" si="19"/>
        <v>0</v>
      </c>
      <c r="BL134" s="306" t="s">
        <v>435</v>
      </c>
      <c r="BM134" s="306" t="s">
        <v>7</v>
      </c>
    </row>
    <row r="135" spans="2:65" s="253" customFormat="1" ht="31.5" customHeight="1">
      <c r="B135" s="15"/>
      <c r="C135" s="142" t="s">
        <v>513</v>
      </c>
      <c r="D135" s="142" t="s">
        <v>666</v>
      </c>
      <c r="E135" s="143" t="s">
        <v>8</v>
      </c>
      <c r="F135" s="144" t="s">
        <v>9</v>
      </c>
      <c r="G135" s="145" t="s">
        <v>714</v>
      </c>
      <c r="H135" s="146">
        <v>233.58099999999999</v>
      </c>
      <c r="I135" s="147"/>
      <c r="J135" s="148">
        <f t="shared" si="10"/>
        <v>0</v>
      </c>
      <c r="K135" s="144" t="s">
        <v>289</v>
      </c>
      <c r="L135" s="15"/>
      <c r="M135" s="336" t="s">
        <v>289</v>
      </c>
      <c r="N135" s="149" t="s">
        <v>309</v>
      </c>
      <c r="O135" s="255"/>
      <c r="P135" s="134">
        <f t="shared" si="11"/>
        <v>0</v>
      </c>
      <c r="Q135" s="134">
        <v>0</v>
      </c>
      <c r="R135" s="134">
        <f t="shared" si="12"/>
        <v>0</v>
      </c>
      <c r="S135" s="134">
        <v>0</v>
      </c>
      <c r="T135" s="135">
        <f t="shared" si="13"/>
        <v>0</v>
      </c>
      <c r="AR135" s="306" t="s">
        <v>435</v>
      </c>
      <c r="AT135" s="306" t="s">
        <v>666</v>
      </c>
      <c r="AU135" s="306" t="s">
        <v>348</v>
      </c>
      <c r="AY135" s="306" t="s">
        <v>396</v>
      </c>
      <c r="BE135" s="334">
        <f t="shared" si="14"/>
        <v>0</v>
      </c>
      <c r="BF135" s="334">
        <f t="shared" si="15"/>
        <v>0</v>
      </c>
      <c r="BG135" s="334">
        <f t="shared" si="16"/>
        <v>0</v>
      </c>
      <c r="BH135" s="334">
        <f t="shared" si="17"/>
        <v>0</v>
      </c>
      <c r="BI135" s="334">
        <f t="shared" si="18"/>
        <v>0</v>
      </c>
      <c r="BJ135" s="306" t="s">
        <v>346</v>
      </c>
      <c r="BK135" s="334">
        <f t="shared" si="19"/>
        <v>0</v>
      </c>
      <c r="BL135" s="306" t="s">
        <v>435</v>
      </c>
      <c r="BM135" s="306" t="s">
        <v>10</v>
      </c>
    </row>
    <row r="136" spans="2:65" s="253" customFormat="1" ht="22.5" customHeight="1">
      <c r="B136" s="15"/>
      <c r="C136" s="142" t="s">
        <v>516</v>
      </c>
      <c r="D136" s="142" t="s">
        <v>666</v>
      </c>
      <c r="E136" s="143" t="s">
        <v>11</v>
      </c>
      <c r="F136" s="144" t="s">
        <v>12</v>
      </c>
      <c r="G136" s="145" t="s">
        <v>401</v>
      </c>
      <c r="H136" s="146">
        <v>2</v>
      </c>
      <c r="I136" s="147"/>
      <c r="J136" s="148">
        <f t="shared" si="10"/>
        <v>0</v>
      </c>
      <c r="K136" s="144" t="s">
        <v>289</v>
      </c>
      <c r="L136" s="15"/>
      <c r="M136" s="336" t="s">
        <v>289</v>
      </c>
      <c r="N136" s="149" t="s">
        <v>309</v>
      </c>
      <c r="O136" s="255"/>
      <c r="P136" s="134">
        <f t="shared" si="11"/>
        <v>0</v>
      </c>
      <c r="Q136" s="134">
        <v>0</v>
      </c>
      <c r="R136" s="134">
        <f t="shared" si="12"/>
        <v>0</v>
      </c>
      <c r="S136" s="134">
        <v>0</v>
      </c>
      <c r="T136" s="135">
        <f t="shared" si="13"/>
        <v>0</v>
      </c>
      <c r="AR136" s="306" t="s">
        <v>435</v>
      </c>
      <c r="AT136" s="306" t="s">
        <v>666</v>
      </c>
      <c r="AU136" s="306" t="s">
        <v>348</v>
      </c>
      <c r="AY136" s="306" t="s">
        <v>396</v>
      </c>
      <c r="BE136" s="334">
        <f t="shared" si="14"/>
        <v>0</v>
      </c>
      <c r="BF136" s="334">
        <f t="shared" si="15"/>
        <v>0</v>
      </c>
      <c r="BG136" s="334">
        <f t="shared" si="16"/>
        <v>0</v>
      </c>
      <c r="BH136" s="334">
        <f t="shared" si="17"/>
        <v>0</v>
      </c>
      <c r="BI136" s="334">
        <f t="shared" si="18"/>
        <v>0</v>
      </c>
      <c r="BJ136" s="306" t="s">
        <v>346</v>
      </c>
      <c r="BK136" s="334">
        <f t="shared" si="19"/>
        <v>0</v>
      </c>
      <c r="BL136" s="306" t="s">
        <v>435</v>
      </c>
      <c r="BM136" s="306" t="s">
        <v>13</v>
      </c>
    </row>
    <row r="137" spans="2:65" s="253" customFormat="1" ht="22.5" customHeight="1">
      <c r="B137" s="15"/>
      <c r="C137" s="142" t="s">
        <v>519</v>
      </c>
      <c r="D137" s="142" t="s">
        <v>666</v>
      </c>
      <c r="E137" s="143" t="s">
        <v>14</v>
      </c>
      <c r="F137" s="144" t="s">
        <v>15</v>
      </c>
      <c r="G137" s="145" t="s">
        <v>401</v>
      </c>
      <c r="H137" s="146">
        <v>4</v>
      </c>
      <c r="I137" s="147"/>
      <c r="J137" s="148">
        <f t="shared" si="10"/>
        <v>0</v>
      </c>
      <c r="K137" s="144" t="s">
        <v>289</v>
      </c>
      <c r="L137" s="15"/>
      <c r="M137" s="336" t="s">
        <v>289</v>
      </c>
      <c r="N137" s="149" t="s">
        <v>309</v>
      </c>
      <c r="O137" s="255"/>
      <c r="P137" s="134">
        <f t="shared" si="11"/>
        <v>0</v>
      </c>
      <c r="Q137" s="134">
        <v>0</v>
      </c>
      <c r="R137" s="134">
        <f t="shared" si="12"/>
        <v>0</v>
      </c>
      <c r="S137" s="134">
        <v>0</v>
      </c>
      <c r="T137" s="135">
        <f t="shared" si="13"/>
        <v>0</v>
      </c>
      <c r="AR137" s="306" t="s">
        <v>435</v>
      </c>
      <c r="AT137" s="306" t="s">
        <v>666</v>
      </c>
      <c r="AU137" s="306" t="s">
        <v>348</v>
      </c>
      <c r="AY137" s="306" t="s">
        <v>396</v>
      </c>
      <c r="BE137" s="334">
        <f t="shared" si="14"/>
        <v>0</v>
      </c>
      <c r="BF137" s="334">
        <f t="shared" si="15"/>
        <v>0</v>
      </c>
      <c r="BG137" s="334">
        <f t="shared" si="16"/>
        <v>0</v>
      </c>
      <c r="BH137" s="334">
        <f t="shared" si="17"/>
        <v>0</v>
      </c>
      <c r="BI137" s="334">
        <f t="shared" si="18"/>
        <v>0</v>
      </c>
      <c r="BJ137" s="306" t="s">
        <v>346</v>
      </c>
      <c r="BK137" s="334">
        <f t="shared" si="19"/>
        <v>0</v>
      </c>
      <c r="BL137" s="306" t="s">
        <v>435</v>
      </c>
      <c r="BM137" s="306" t="s">
        <v>16</v>
      </c>
    </row>
    <row r="138" spans="2:65" s="253" customFormat="1" ht="22.5" customHeight="1">
      <c r="B138" s="15"/>
      <c r="C138" s="142" t="s">
        <v>521</v>
      </c>
      <c r="D138" s="142" t="s">
        <v>666</v>
      </c>
      <c r="E138" s="143" t="s">
        <v>17</v>
      </c>
      <c r="F138" s="144" t="s">
        <v>18</v>
      </c>
      <c r="G138" s="145" t="s">
        <v>714</v>
      </c>
      <c r="H138" s="146">
        <v>0.86899999999999999</v>
      </c>
      <c r="I138" s="147"/>
      <c r="J138" s="148">
        <f t="shared" si="10"/>
        <v>0</v>
      </c>
      <c r="K138" s="144" t="s">
        <v>289</v>
      </c>
      <c r="L138" s="15"/>
      <c r="M138" s="336" t="s">
        <v>289</v>
      </c>
      <c r="N138" s="149" t="s">
        <v>309</v>
      </c>
      <c r="O138" s="255"/>
      <c r="P138" s="134">
        <f t="shared" si="11"/>
        <v>0</v>
      </c>
      <c r="Q138" s="134">
        <v>0</v>
      </c>
      <c r="R138" s="134">
        <f t="shared" si="12"/>
        <v>0</v>
      </c>
      <c r="S138" s="134">
        <v>0</v>
      </c>
      <c r="T138" s="135">
        <f t="shared" si="13"/>
        <v>0</v>
      </c>
      <c r="AR138" s="306" t="s">
        <v>435</v>
      </c>
      <c r="AT138" s="306" t="s">
        <v>666</v>
      </c>
      <c r="AU138" s="306" t="s">
        <v>348</v>
      </c>
      <c r="AY138" s="306" t="s">
        <v>396</v>
      </c>
      <c r="BE138" s="334">
        <f t="shared" si="14"/>
        <v>0</v>
      </c>
      <c r="BF138" s="334">
        <f t="shared" si="15"/>
        <v>0</v>
      </c>
      <c r="BG138" s="334">
        <f t="shared" si="16"/>
        <v>0</v>
      </c>
      <c r="BH138" s="334">
        <f t="shared" si="17"/>
        <v>0</v>
      </c>
      <c r="BI138" s="334">
        <f t="shared" si="18"/>
        <v>0</v>
      </c>
      <c r="BJ138" s="306" t="s">
        <v>346</v>
      </c>
      <c r="BK138" s="334">
        <f t="shared" si="19"/>
        <v>0</v>
      </c>
      <c r="BL138" s="306" t="s">
        <v>435</v>
      </c>
      <c r="BM138" s="306" t="s">
        <v>19</v>
      </c>
    </row>
    <row r="139" spans="2:65" s="253" customFormat="1" ht="31.5" customHeight="1">
      <c r="B139" s="15"/>
      <c r="C139" s="142" t="s">
        <v>523</v>
      </c>
      <c r="D139" s="142" t="s">
        <v>666</v>
      </c>
      <c r="E139" s="143" t="s">
        <v>1514</v>
      </c>
      <c r="F139" s="144" t="s">
        <v>1515</v>
      </c>
      <c r="G139" s="145" t="s">
        <v>714</v>
      </c>
      <c r="H139" s="146">
        <v>4.5</v>
      </c>
      <c r="I139" s="147"/>
      <c r="J139" s="148">
        <f t="shared" si="10"/>
        <v>0</v>
      </c>
      <c r="K139" s="144" t="s">
        <v>289</v>
      </c>
      <c r="L139" s="15"/>
      <c r="M139" s="336" t="s">
        <v>289</v>
      </c>
      <c r="N139" s="149" t="s">
        <v>309</v>
      </c>
      <c r="O139" s="255"/>
      <c r="P139" s="134">
        <f t="shared" si="11"/>
        <v>0</v>
      </c>
      <c r="Q139" s="134">
        <v>0</v>
      </c>
      <c r="R139" s="134">
        <f t="shared" si="12"/>
        <v>0</v>
      </c>
      <c r="S139" s="134">
        <v>0</v>
      </c>
      <c r="T139" s="135">
        <f t="shared" si="13"/>
        <v>0</v>
      </c>
      <c r="AR139" s="306" t="s">
        <v>435</v>
      </c>
      <c r="AT139" s="306" t="s">
        <v>666</v>
      </c>
      <c r="AU139" s="306" t="s">
        <v>348</v>
      </c>
      <c r="AY139" s="306" t="s">
        <v>396</v>
      </c>
      <c r="BE139" s="334">
        <f t="shared" si="14"/>
        <v>0</v>
      </c>
      <c r="BF139" s="334">
        <f t="shared" si="15"/>
        <v>0</v>
      </c>
      <c r="BG139" s="334">
        <f t="shared" si="16"/>
        <v>0</v>
      </c>
      <c r="BH139" s="334">
        <f t="shared" si="17"/>
        <v>0</v>
      </c>
      <c r="BI139" s="334">
        <f t="shared" si="18"/>
        <v>0</v>
      </c>
      <c r="BJ139" s="306" t="s">
        <v>346</v>
      </c>
      <c r="BK139" s="334">
        <f t="shared" si="19"/>
        <v>0</v>
      </c>
      <c r="BL139" s="306" t="s">
        <v>435</v>
      </c>
      <c r="BM139" s="306" t="s">
        <v>20</v>
      </c>
    </row>
    <row r="140" spans="2:65" s="253" customFormat="1" ht="22.5" customHeight="1">
      <c r="B140" s="15"/>
      <c r="C140" s="142" t="s">
        <v>526</v>
      </c>
      <c r="D140" s="142" t="s">
        <v>666</v>
      </c>
      <c r="E140" s="143" t="s">
        <v>21</v>
      </c>
      <c r="F140" s="144" t="s">
        <v>22</v>
      </c>
      <c r="G140" s="145" t="s">
        <v>714</v>
      </c>
      <c r="H140" s="146">
        <v>10.5</v>
      </c>
      <c r="I140" s="147"/>
      <c r="J140" s="148">
        <f t="shared" si="10"/>
        <v>0</v>
      </c>
      <c r="K140" s="144" t="s">
        <v>289</v>
      </c>
      <c r="L140" s="15"/>
      <c r="M140" s="336" t="s">
        <v>289</v>
      </c>
      <c r="N140" s="149" t="s">
        <v>309</v>
      </c>
      <c r="O140" s="255"/>
      <c r="P140" s="134">
        <f t="shared" si="11"/>
        <v>0</v>
      </c>
      <c r="Q140" s="134">
        <v>0</v>
      </c>
      <c r="R140" s="134">
        <f t="shared" si="12"/>
        <v>0</v>
      </c>
      <c r="S140" s="134">
        <v>0</v>
      </c>
      <c r="T140" s="135">
        <f t="shared" si="13"/>
        <v>0</v>
      </c>
      <c r="AR140" s="306" t="s">
        <v>435</v>
      </c>
      <c r="AT140" s="306" t="s">
        <v>666</v>
      </c>
      <c r="AU140" s="306" t="s">
        <v>348</v>
      </c>
      <c r="AY140" s="306" t="s">
        <v>396</v>
      </c>
      <c r="BE140" s="334">
        <f t="shared" si="14"/>
        <v>0</v>
      </c>
      <c r="BF140" s="334">
        <f t="shared" si="15"/>
        <v>0</v>
      </c>
      <c r="BG140" s="334">
        <f t="shared" si="16"/>
        <v>0</v>
      </c>
      <c r="BH140" s="334">
        <f t="shared" si="17"/>
        <v>0</v>
      </c>
      <c r="BI140" s="334">
        <f t="shared" si="18"/>
        <v>0</v>
      </c>
      <c r="BJ140" s="306" t="s">
        <v>346</v>
      </c>
      <c r="BK140" s="334">
        <f t="shared" si="19"/>
        <v>0</v>
      </c>
      <c r="BL140" s="306" t="s">
        <v>435</v>
      </c>
      <c r="BM140" s="306" t="s">
        <v>23</v>
      </c>
    </row>
    <row r="141" spans="2:65" s="253" customFormat="1" ht="22.5" customHeight="1">
      <c r="B141" s="15"/>
      <c r="C141" s="142" t="s">
        <v>528</v>
      </c>
      <c r="D141" s="142" t="s">
        <v>666</v>
      </c>
      <c r="E141" s="143" t="s">
        <v>24</v>
      </c>
      <c r="F141" s="144" t="s">
        <v>25</v>
      </c>
      <c r="G141" s="145" t="s">
        <v>714</v>
      </c>
      <c r="H141" s="146">
        <v>21</v>
      </c>
      <c r="I141" s="147"/>
      <c r="J141" s="148">
        <f t="shared" si="10"/>
        <v>0</v>
      </c>
      <c r="K141" s="144" t="s">
        <v>289</v>
      </c>
      <c r="L141" s="15"/>
      <c r="M141" s="336" t="s">
        <v>289</v>
      </c>
      <c r="N141" s="149" t="s">
        <v>309</v>
      </c>
      <c r="O141" s="255"/>
      <c r="P141" s="134">
        <f t="shared" si="11"/>
        <v>0</v>
      </c>
      <c r="Q141" s="134">
        <v>0</v>
      </c>
      <c r="R141" s="134">
        <f t="shared" si="12"/>
        <v>0</v>
      </c>
      <c r="S141" s="134">
        <v>0</v>
      </c>
      <c r="T141" s="135">
        <f t="shared" si="13"/>
        <v>0</v>
      </c>
      <c r="AR141" s="306" t="s">
        <v>435</v>
      </c>
      <c r="AT141" s="306" t="s">
        <v>666</v>
      </c>
      <c r="AU141" s="306" t="s">
        <v>348</v>
      </c>
      <c r="AY141" s="306" t="s">
        <v>396</v>
      </c>
      <c r="BE141" s="334">
        <f t="shared" si="14"/>
        <v>0</v>
      </c>
      <c r="BF141" s="334">
        <f t="shared" si="15"/>
        <v>0</v>
      </c>
      <c r="BG141" s="334">
        <f t="shared" si="16"/>
        <v>0</v>
      </c>
      <c r="BH141" s="334">
        <f t="shared" si="17"/>
        <v>0</v>
      </c>
      <c r="BI141" s="334">
        <f t="shared" si="18"/>
        <v>0</v>
      </c>
      <c r="BJ141" s="306" t="s">
        <v>346</v>
      </c>
      <c r="BK141" s="334">
        <f t="shared" si="19"/>
        <v>0</v>
      </c>
      <c r="BL141" s="306" t="s">
        <v>435</v>
      </c>
      <c r="BM141" s="306" t="s">
        <v>26</v>
      </c>
    </row>
    <row r="142" spans="2:65" s="253" customFormat="1" ht="31.5" customHeight="1">
      <c r="B142" s="15"/>
      <c r="C142" s="142" t="s">
        <v>532</v>
      </c>
      <c r="D142" s="142" t="s">
        <v>666</v>
      </c>
      <c r="E142" s="143" t="s">
        <v>27</v>
      </c>
      <c r="F142" s="144" t="s">
        <v>28</v>
      </c>
      <c r="G142" s="145" t="s">
        <v>401</v>
      </c>
      <c r="H142" s="146">
        <v>2</v>
      </c>
      <c r="I142" s="147"/>
      <c r="J142" s="148">
        <f t="shared" si="10"/>
        <v>0</v>
      </c>
      <c r="K142" s="144" t="s">
        <v>289</v>
      </c>
      <c r="L142" s="15"/>
      <c r="M142" s="336" t="s">
        <v>289</v>
      </c>
      <c r="N142" s="149" t="s">
        <v>309</v>
      </c>
      <c r="O142" s="255"/>
      <c r="P142" s="134">
        <f t="shared" si="11"/>
        <v>0</v>
      </c>
      <c r="Q142" s="134">
        <v>0</v>
      </c>
      <c r="R142" s="134">
        <f t="shared" si="12"/>
        <v>0</v>
      </c>
      <c r="S142" s="134">
        <v>0</v>
      </c>
      <c r="T142" s="135">
        <f t="shared" si="13"/>
        <v>0</v>
      </c>
      <c r="AR142" s="306" t="s">
        <v>435</v>
      </c>
      <c r="AT142" s="306" t="s">
        <v>666</v>
      </c>
      <c r="AU142" s="306" t="s">
        <v>348</v>
      </c>
      <c r="AY142" s="306" t="s">
        <v>396</v>
      </c>
      <c r="BE142" s="334">
        <f t="shared" si="14"/>
        <v>0</v>
      </c>
      <c r="BF142" s="334">
        <f t="shared" si="15"/>
        <v>0</v>
      </c>
      <c r="BG142" s="334">
        <f t="shared" si="16"/>
        <v>0</v>
      </c>
      <c r="BH142" s="334">
        <f t="shared" si="17"/>
        <v>0</v>
      </c>
      <c r="BI142" s="334">
        <f t="shared" si="18"/>
        <v>0</v>
      </c>
      <c r="BJ142" s="306" t="s">
        <v>346</v>
      </c>
      <c r="BK142" s="334">
        <f t="shared" si="19"/>
        <v>0</v>
      </c>
      <c r="BL142" s="306" t="s">
        <v>435</v>
      </c>
      <c r="BM142" s="306" t="s">
        <v>29</v>
      </c>
    </row>
    <row r="143" spans="2:65" s="253" customFormat="1" ht="22.5" customHeight="1">
      <c r="B143" s="15"/>
      <c r="C143" s="142" t="s">
        <v>534</v>
      </c>
      <c r="D143" s="142" t="s">
        <v>666</v>
      </c>
      <c r="E143" s="143" t="s">
        <v>30</v>
      </c>
      <c r="F143" s="144" t="s">
        <v>31</v>
      </c>
      <c r="G143" s="145" t="s">
        <v>714</v>
      </c>
      <c r="H143" s="146">
        <v>0.87</v>
      </c>
      <c r="I143" s="147"/>
      <c r="J143" s="148">
        <f t="shared" si="10"/>
        <v>0</v>
      </c>
      <c r="K143" s="144" t="s">
        <v>289</v>
      </c>
      <c r="L143" s="15"/>
      <c r="M143" s="336" t="s">
        <v>289</v>
      </c>
      <c r="N143" s="149" t="s">
        <v>309</v>
      </c>
      <c r="O143" s="255"/>
      <c r="P143" s="134">
        <f t="shared" si="11"/>
        <v>0</v>
      </c>
      <c r="Q143" s="134">
        <v>0</v>
      </c>
      <c r="R143" s="134">
        <f t="shared" si="12"/>
        <v>0</v>
      </c>
      <c r="S143" s="134">
        <v>0</v>
      </c>
      <c r="T143" s="135">
        <f t="shared" si="13"/>
        <v>0</v>
      </c>
      <c r="AR143" s="306" t="s">
        <v>435</v>
      </c>
      <c r="AT143" s="306" t="s">
        <v>666</v>
      </c>
      <c r="AU143" s="306" t="s">
        <v>348</v>
      </c>
      <c r="AY143" s="306" t="s">
        <v>396</v>
      </c>
      <c r="BE143" s="334">
        <f t="shared" si="14"/>
        <v>0</v>
      </c>
      <c r="BF143" s="334">
        <f t="shared" si="15"/>
        <v>0</v>
      </c>
      <c r="BG143" s="334">
        <f t="shared" si="16"/>
        <v>0</v>
      </c>
      <c r="BH143" s="334">
        <f t="shared" si="17"/>
        <v>0</v>
      </c>
      <c r="BI143" s="334">
        <f t="shared" si="18"/>
        <v>0</v>
      </c>
      <c r="BJ143" s="306" t="s">
        <v>346</v>
      </c>
      <c r="BK143" s="334">
        <f t="shared" si="19"/>
        <v>0</v>
      </c>
      <c r="BL143" s="306" t="s">
        <v>435</v>
      </c>
      <c r="BM143" s="306" t="s">
        <v>32</v>
      </c>
    </row>
    <row r="144" spans="2:65" s="114" customFormat="1" ht="37.35" customHeight="1">
      <c r="B144" s="113"/>
      <c r="D144" s="115" t="s">
        <v>337</v>
      </c>
      <c r="E144" s="116" t="s">
        <v>1007</v>
      </c>
      <c r="F144" s="116" t="s">
        <v>1008</v>
      </c>
      <c r="I144" s="117"/>
      <c r="J144" s="118">
        <f>BK144</f>
        <v>0</v>
      </c>
      <c r="L144" s="113"/>
      <c r="M144" s="119"/>
      <c r="N144" s="120"/>
      <c r="O144" s="120"/>
      <c r="P144" s="121">
        <f>P145+P147+P155+P159+P163</f>
        <v>0</v>
      </c>
      <c r="Q144" s="120"/>
      <c r="R144" s="121">
        <f>R145+R147+R155+R159+R163</f>
        <v>0</v>
      </c>
      <c r="S144" s="120"/>
      <c r="T144" s="122">
        <f>T145+T147+T155+T159+T163</f>
        <v>0</v>
      </c>
      <c r="AR144" s="115" t="s">
        <v>409</v>
      </c>
      <c r="AT144" s="329" t="s">
        <v>337</v>
      </c>
      <c r="AU144" s="329" t="s">
        <v>338</v>
      </c>
      <c r="AY144" s="115" t="s">
        <v>396</v>
      </c>
      <c r="BK144" s="330">
        <f>BK145+BK147+BK155+BK159+BK163</f>
        <v>0</v>
      </c>
    </row>
    <row r="145" spans="2:65" s="114" customFormat="1" ht="19.899999999999999" customHeight="1">
      <c r="B145" s="113"/>
      <c r="D145" s="123" t="s">
        <v>337</v>
      </c>
      <c r="E145" s="124" t="s">
        <v>33</v>
      </c>
      <c r="F145" s="124" t="s">
        <v>34</v>
      </c>
      <c r="I145" s="117"/>
      <c r="J145" s="125">
        <f>BK145</f>
        <v>0</v>
      </c>
      <c r="L145" s="113"/>
      <c r="M145" s="119"/>
      <c r="N145" s="120"/>
      <c r="O145" s="120"/>
      <c r="P145" s="121">
        <f>P146</f>
        <v>0</v>
      </c>
      <c r="Q145" s="120"/>
      <c r="R145" s="121">
        <f>R146</f>
        <v>0</v>
      </c>
      <c r="S145" s="120"/>
      <c r="T145" s="122">
        <f>T146</f>
        <v>0</v>
      </c>
      <c r="AR145" s="115" t="s">
        <v>409</v>
      </c>
      <c r="AT145" s="329" t="s">
        <v>337</v>
      </c>
      <c r="AU145" s="329" t="s">
        <v>346</v>
      </c>
      <c r="AY145" s="115" t="s">
        <v>396</v>
      </c>
      <c r="BK145" s="330">
        <f>BK146</f>
        <v>0</v>
      </c>
    </row>
    <row r="146" spans="2:65" s="253" customFormat="1" ht="22.5" customHeight="1">
      <c r="B146" s="15"/>
      <c r="C146" s="142" t="s">
        <v>536</v>
      </c>
      <c r="D146" s="142" t="s">
        <v>666</v>
      </c>
      <c r="E146" s="143" t="s">
        <v>35</v>
      </c>
      <c r="F146" s="144" t="s">
        <v>36</v>
      </c>
      <c r="G146" s="145" t="s">
        <v>37</v>
      </c>
      <c r="H146" s="146">
        <v>1</v>
      </c>
      <c r="I146" s="147"/>
      <c r="J146" s="148">
        <f>ROUND(I146*H146,2)</f>
        <v>0</v>
      </c>
      <c r="K146" s="144" t="s">
        <v>289</v>
      </c>
      <c r="L146" s="15"/>
      <c r="M146" s="336" t="s">
        <v>289</v>
      </c>
      <c r="N146" s="149" t="s">
        <v>309</v>
      </c>
      <c r="O146" s="255"/>
      <c r="P146" s="134">
        <f>O146*H146</f>
        <v>0</v>
      </c>
      <c r="Q146" s="134">
        <v>0</v>
      </c>
      <c r="R146" s="134">
        <f>Q146*H146</f>
        <v>0</v>
      </c>
      <c r="S146" s="134">
        <v>0</v>
      </c>
      <c r="T146" s="135">
        <f>S146*H146</f>
        <v>0</v>
      </c>
      <c r="AR146" s="306" t="s">
        <v>1013</v>
      </c>
      <c r="AT146" s="306" t="s">
        <v>666</v>
      </c>
      <c r="AU146" s="306" t="s">
        <v>348</v>
      </c>
      <c r="AY146" s="306" t="s">
        <v>396</v>
      </c>
      <c r="BE146" s="334">
        <f>IF(N146="základní",J146,0)</f>
        <v>0</v>
      </c>
      <c r="BF146" s="334">
        <f>IF(N146="snížená",J146,0)</f>
        <v>0</v>
      </c>
      <c r="BG146" s="334">
        <f>IF(N146="zákl. přenesená",J146,0)</f>
        <v>0</v>
      </c>
      <c r="BH146" s="334">
        <f>IF(N146="sníž. přenesená",J146,0)</f>
        <v>0</v>
      </c>
      <c r="BI146" s="334">
        <f>IF(N146="nulová",J146,0)</f>
        <v>0</v>
      </c>
      <c r="BJ146" s="306" t="s">
        <v>346</v>
      </c>
      <c r="BK146" s="334">
        <f>ROUND(I146*H146,2)</f>
        <v>0</v>
      </c>
      <c r="BL146" s="306" t="s">
        <v>1013</v>
      </c>
      <c r="BM146" s="306" t="s">
        <v>38</v>
      </c>
    </row>
    <row r="147" spans="2:65" s="114" customFormat="1" ht="29.85" customHeight="1">
      <c r="B147" s="113"/>
      <c r="D147" s="123" t="s">
        <v>337</v>
      </c>
      <c r="E147" s="124" t="s">
        <v>39</v>
      </c>
      <c r="F147" s="124" t="s">
        <v>40</v>
      </c>
      <c r="I147" s="117"/>
      <c r="J147" s="125">
        <f>BK147</f>
        <v>0</v>
      </c>
      <c r="L147" s="113"/>
      <c r="M147" s="119"/>
      <c r="N147" s="120"/>
      <c r="O147" s="120"/>
      <c r="P147" s="121">
        <f>SUM(P148:P154)</f>
        <v>0</v>
      </c>
      <c r="Q147" s="120"/>
      <c r="R147" s="121">
        <f>SUM(R148:R154)</f>
        <v>0</v>
      </c>
      <c r="S147" s="120"/>
      <c r="T147" s="122">
        <f>SUM(T148:T154)</f>
        <v>0</v>
      </c>
      <c r="AR147" s="115" t="s">
        <v>409</v>
      </c>
      <c r="AT147" s="329" t="s">
        <v>337</v>
      </c>
      <c r="AU147" s="329" t="s">
        <v>346</v>
      </c>
      <c r="AY147" s="115" t="s">
        <v>396</v>
      </c>
      <c r="BK147" s="330">
        <f>SUM(BK148:BK154)</f>
        <v>0</v>
      </c>
    </row>
    <row r="148" spans="2:65" s="253" customFormat="1" ht="22.5" customHeight="1">
      <c r="B148" s="15"/>
      <c r="C148" s="142" t="s">
        <v>538</v>
      </c>
      <c r="D148" s="142" t="s">
        <v>666</v>
      </c>
      <c r="E148" s="143" t="s">
        <v>41</v>
      </c>
      <c r="F148" s="144" t="s">
        <v>1238</v>
      </c>
      <c r="G148" s="145" t="s">
        <v>37</v>
      </c>
      <c r="H148" s="146">
        <v>1</v>
      </c>
      <c r="I148" s="147"/>
      <c r="J148" s="148">
        <f t="shared" ref="J148:J154" si="20">ROUND(I148*H148,2)</f>
        <v>0</v>
      </c>
      <c r="K148" s="144" t="s">
        <v>289</v>
      </c>
      <c r="L148" s="15"/>
      <c r="M148" s="336" t="s">
        <v>289</v>
      </c>
      <c r="N148" s="149" t="s">
        <v>309</v>
      </c>
      <c r="O148" s="255"/>
      <c r="P148" s="134">
        <f t="shared" ref="P148:P154" si="21">O148*H148</f>
        <v>0</v>
      </c>
      <c r="Q148" s="134">
        <v>0</v>
      </c>
      <c r="R148" s="134">
        <f t="shared" ref="R148:R154" si="22">Q148*H148</f>
        <v>0</v>
      </c>
      <c r="S148" s="134">
        <v>0</v>
      </c>
      <c r="T148" s="135">
        <f t="shared" ref="T148:T154" si="23">S148*H148</f>
        <v>0</v>
      </c>
      <c r="AR148" s="306" t="s">
        <v>1013</v>
      </c>
      <c r="AT148" s="306" t="s">
        <v>666</v>
      </c>
      <c r="AU148" s="306" t="s">
        <v>348</v>
      </c>
      <c r="AY148" s="306" t="s">
        <v>396</v>
      </c>
      <c r="BE148" s="334">
        <f t="shared" ref="BE148:BE154" si="24">IF(N148="základní",J148,0)</f>
        <v>0</v>
      </c>
      <c r="BF148" s="334">
        <f t="shared" ref="BF148:BF154" si="25">IF(N148="snížená",J148,0)</f>
        <v>0</v>
      </c>
      <c r="BG148" s="334">
        <f t="shared" ref="BG148:BG154" si="26">IF(N148="zákl. přenesená",J148,0)</f>
        <v>0</v>
      </c>
      <c r="BH148" s="334">
        <f t="shared" ref="BH148:BH154" si="27">IF(N148="sníž. přenesená",J148,0)</f>
        <v>0</v>
      </c>
      <c r="BI148" s="334">
        <f t="shared" ref="BI148:BI154" si="28">IF(N148="nulová",J148,0)</f>
        <v>0</v>
      </c>
      <c r="BJ148" s="306" t="s">
        <v>346</v>
      </c>
      <c r="BK148" s="334">
        <f t="shared" ref="BK148:BK154" si="29">ROUND(I148*H148,2)</f>
        <v>0</v>
      </c>
      <c r="BL148" s="306" t="s">
        <v>1013</v>
      </c>
      <c r="BM148" s="306" t="s">
        <v>42</v>
      </c>
    </row>
    <row r="149" spans="2:65" s="253" customFormat="1" ht="22.5" customHeight="1">
      <c r="B149" s="15"/>
      <c r="C149" s="142" t="s">
        <v>540</v>
      </c>
      <c r="D149" s="142" t="s">
        <v>666</v>
      </c>
      <c r="E149" s="143" t="s">
        <v>43</v>
      </c>
      <c r="F149" s="144" t="s">
        <v>44</v>
      </c>
      <c r="G149" s="145" t="s">
        <v>37</v>
      </c>
      <c r="H149" s="146">
        <v>1</v>
      </c>
      <c r="I149" s="147"/>
      <c r="J149" s="148">
        <f t="shared" si="20"/>
        <v>0</v>
      </c>
      <c r="K149" s="144" t="s">
        <v>289</v>
      </c>
      <c r="L149" s="15"/>
      <c r="M149" s="336" t="s">
        <v>289</v>
      </c>
      <c r="N149" s="149" t="s">
        <v>309</v>
      </c>
      <c r="O149" s="255"/>
      <c r="P149" s="134">
        <f t="shared" si="21"/>
        <v>0</v>
      </c>
      <c r="Q149" s="134">
        <v>0</v>
      </c>
      <c r="R149" s="134">
        <f t="shared" si="22"/>
        <v>0</v>
      </c>
      <c r="S149" s="134">
        <v>0</v>
      </c>
      <c r="T149" s="135">
        <f t="shared" si="23"/>
        <v>0</v>
      </c>
      <c r="AR149" s="306" t="s">
        <v>1013</v>
      </c>
      <c r="AT149" s="306" t="s">
        <v>666</v>
      </c>
      <c r="AU149" s="306" t="s">
        <v>348</v>
      </c>
      <c r="AY149" s="306" t="s">
        <v>396</v>
      </c>
      <c r="BE149" s="334">
        <f t="shared" si="24"/>
        <v>0</v>
      </c>
      <c r="BF149" s="334">
        <f t="shared" si="25"/>
        <v>0</v>
      </c>
      <c r="BG149" s="334">
        <f t="shared" si="26"/>
        <v>0</v>
      </c>
      <c r="BH149" s="334">
        <f t="shared" si="27"/>
        <v>0</v>
      </c>
      <c r="BI149" s="334">
        <f t="shared" si="28"/>
        <v>0</v>
      </c>
      <c r="BJ149" s="306" t="s">
        <v>346</v>
      </c>
      <c r="BK149" s="334">
        <f t="shared" si="29"/>
        <v>0</v>
      </c>
      <c r="BL149" s="306" t="s">
        <v>1013</v>
      </c>
      <c r="BM149" s="306" t="s">
        <v>45</v>
      </c>
    </row>
    <row r="150" spans="2:65" s="253" customFormat="1" ht="22.5" customHeight="1">
      <c r="B150" s="15"/>
      <c r="C150" s="142" t="s">
        <v>542</v>
      </c>
      <c r="D150" s="142" t="s">
        <v>666</v>
      </c>
      <c r="E150" s="143" t="s">
        <v>46</v>
      </c>
      <c r="F150" s="144" t="s">
        <v>47</v>
      </c>
      <c r="G150" s="145" t="s">
        <v>37</v>
      </c>
      <c r="H150" s="146">
        <v>1</v>
      </c>
      <c r="I150" s="147"/>
      <c r="J150" s="148">
        <f t="shared" si="20"/>
        <v>0</v>
      </c>
      <c r="K150" s="144" t="s">
        <v>289</v>
      </c>
      <c r="L150" s="15"/>
      <c r="M150" s="336" t="s">
        <v>289</v>
      </c>
      <c r="N150" s="149" t="s">
        <v>309</v>
      </c>
      <c r="O150" s="255"/>
      <c r="P150" s="134">
        <f t="shared" si="21"/>
        <v>0</v>
      </c>
      <c r="Q150" s="134">
        <v>0</v>
      </c>
      <c r="R150" s="134">
        <f t="shared" si="22"/>
        <v>0</v>
      </c>
      <c r="S150" s="134">
        <v>0</v>
      </c>
      <c r="T150" s="135">
        <f t="shared" si="23"/>
        <v>0</v>
      </c>
      <c r="AR150" s="306" t="s">
        <v>1013</v>
      </c>
      <c r="AT150" s="306" t="s">
        <v>666</v>
      </c>
      <c r="AU150" s="306" t="s">
        <v>348</v>
      </c>
      <c r="AY150" s="306" t="s">
        <v>396</v>
      </c>
      <c r="BE150" s="334">
        <f t="shared" si="24"/>
        <v>0</v>
      </c>
      <c r="BF150" s="334">
        <f t="shared" si="25"/>
        <v>0</v>
      </c>
      <c r="BG150" s="334">
        <f t="shared" si="26"/>
        <v>0</v>
      </c>
      <c r="BH150" s="334">
        <f t="shared" si="27"/>
        <v>0</v>
      </c>
      <c r="BI150" s="334">
        <f t="shared" si="28"/>
        <v>0</v>
      </c>
      <c r="BJ150" s="306" t="s">
        <v>346</v>
      </c>
      <c r="BK150" s="334">
        <f t="shared" si="29"/>
        <v>0</v>
      </c>
      <c r="BL150" s="306" t="s">
        <v>1013</v>
      </c>
      <c r="BM150" s="306" t="s">
        <v>48</v>
      </c>
    </row>
    <row r="151" spans="2:65" s="253" customFormat="1" ht="22.5" customHeight="1">
      <c r="B151" s="15"/>
      <c r="C151" s="142" t="s">
        <v>545</v>
      </c>
      <c r="D151" s="142" t="s">
        <v>666</v>
      </c>
      <c r="E151" s="143" t="s">
        <v>49</v>
      </c>
      <c r="F151" s="144" t="s">
        <v>50</v>
      </c>
      <c r="G151" s="145" t="s">
        <v>37</v>
      </c>
      <c r="H151" s="146">
        <v>1</v>
      </c>
      <c r="I151" s="147"/>
      <c r="J151" s="148">
        <f t="shared" si="20"/>
        <v>0</v>
      </c>
      <c r="K151" s="144" t="s">
        <v>289</v>
      </c>
      <c r="L151" s="15"/>
      <c r="M151" s="336" t="s">
        <v>289</v>
      </c>
      <c r="N151" s="149" t="s">
        <v>309</v>
      </c>
      <c r="O151" s="255"/>
      <c r="P151" s="134">
        <f t="shared" si="21"/>
        <v>0</v>
      </c>
      <c r="Q151" s="134">
        <v>0</v>
      </c>
      <c r="R151" s="134">
        <f t="shared" si="22"/>
        <v>0</v>
      </c>
      <c r="S151" s="134">
        <v>0</v>
      </c>
      <c r="T151" s="135">
        <f t="shared" si="23"/>
        <v>0</v>
      </c>
      <c r="AR151" s="306" t="s">
        <v>1013</v>
      </c>
      <c r="AT151" s="306" t="s">
        <v>666</v>
      </c>
      <c r="AU151" s="306" t="s">
        <v>348</v>
      </c>
      <c r="AY151" s="306" t="s">
        <v>396</v>
      </c>
      <c r="BE151" s="334">
        <f t="shared" si="24"/>
        <v>0</v>
      </c>
      <c r="BF151" s="334">
        <f t="shared" si="25"/>
        <v>0</v>
      </c>
      <c r="BG151" s="334">
        <f t="shared" si="26"/>
        <v>0</v>
      </c>
      <c r="BH151" s="334">
        <f t="shared" si="27"/>
        <v>0</v>
      </c>
      <c r="BI151" s="334">
        <f t="shared" si="28"/>
        <v>0</v>
      </c>
      <c r="BJ151" s="306" t="s">
        <v>346</v>
      </c>
      <c r="BK151" s="334">
        <f t="shared" si="29"/>
        <v>0</v>
      </c>
      <c r="BL151" s="306" t="s">
        <v>1013</v>
      </c>
      <c r="BM151" s="306" t="s">
        <v>51</v>
      </c>
    </row>
    <row r="152" spans="2:65" s="253" customFormat="1" ht="22.5" customHeight="1">
      <c r="B152" s="15"/>
      <c r="C152" s="142" t="s">
        <v>549</v>
      </c>
      <c r="D152" s="142" t="s">
        <v>666</v>
      </c>
      <c r="E152" s="143" t="s">
        <v>52</v>
      </c>
      <c r="F152" s="144" t="s">
        <v>53</v>
      </c>
      <c r="G152" s="145" t="s">
        <v>37</v>
      </c>
      <c r="H152" s="146">
        <v>1</v>
      </c>
      <c r="I152" s="147"/>
      <c r="J152" s="148">
        <f t="shared" si="20"/>
        <v>0</v>
      </c>
      <c r="K152" s="144" t="s">
        <v>289</v>
      </c>
      <c r="L152" s="15"/>
      <c r="M152" s="336" t="s">
        <v>289</v>
      </c>
      <c r="N152" s="149" t="s">
        <v>309</v>
      </c>
      <c r="O152" s="255"/>
      <c r="P152" s="134">
        <f t="shared" si="21"/>
        <v>0</v>
      </c>
      <c r="Q152" s="134">
        <v>0</v>
      </c>
      <c r="R152" s="134">
        <f t="shared" si="22"/>
        <v>0</v>
      </c>
      <c r="S152" s="134">
        <v>0</v>
      </c>
      <c r="T152" s="135">
        <f t="shared" si="23"/>
        <v>0</v>
      </c>
      <c r="AR152" s="306" t="s">
        <v>1013</v>
      </c>
      <c r="AT152" s="306" t="s">
        <v>666</v>
      </c>
      <c r="AU152" s="306" t="s">
        <v>348</v>
      </c>
      <c r="AY152" s="306" t="s">
        <v>396</v>
      </c>
      <c r="BE152" s="334">
        <f t="shared" si="24"/>
        <v>0</v>
      </c>
      <c r="BF152" s="334">
        <f t="shared" si="25"/>
        <v>0</v>
      </c>
      <c r="BG152" s="334">
        <f t="shared" si="26"/>
        <v>0</v>
      </c>
      <c r="BH152" s="334">
        <f t="shared" si="27"/>
        <v>0</v>
      </c>
      <c r="BI152" s="334">
        <f t="shared" si="28"/>
        <v>0</v>
      </c>
      <c r="BJ152" s="306" t="s">
        <v>346</v>
      </c>
      <c r="BK152" s="334">
        <f t="shared" si="29"/>
        <v>0</v>
      </c>
      <c r="BL152" s="306" t="s">
        <v>1013</v>
      </c>
      <c r="BM152" s="306" t="s">
        <v>54</v>
      </c>
    </row>
    <row r="153" spans="2:65" s="253" customFormat="1" ht="22.5" customHeight="1">
      <c r="B153" s="15"/>
      <c r="C153" s="142" t="s">
        <v>552</v>
      </c>
      <c r="D153" s="142" t="s">
        <v>666</v>
      </c>
      <c r="E153" s="143" t="s">
        <v>55</v>
      </c>
      <c r="F153" s="144" t="s">
        <v>56</v>
      </c>
      <c r="G153" s="145" t="s">
        <v>37</v>
      </c>
      <c r="H153" s="146">
        <v>1</v>
      </c>
      <c r="I153" s="147"/>
      <c r="J153" s="148">
        <f t="shared" si="20"/>
        <v>0</v>
      </c>
      <c r="K153" s="144" t="s">
        <v>289</v>
      </c>
      <c r="L153" s="15"/>
      <c r="M153" s="336" t="s">
        <v>289</v>
      </c>
      <c r="N153" s="149" t="s">
        <v>309</v>
      </c>
      <c r="O153" s="255"/>
      <c r="P153" s="134">
        <f t="shared" si="21"/>
        <v>0</v>
      </c>
      <c r="Q153" s="134">
        <v>0</v>
      </c>
      <c r="R153" s="134">
        <f t="shared" si="22"/>
        <v>0</v>
      </c>
      <c r="S153" s="134">
        <v>0</v>
      </c>
      <c r="T153" s="135">
        <f t="shared" si="23"/>
        <v>0</v>
      </c>
      <c r="AR153" s="306" t="s">
        <v>1013</v>
      </c>
      <c r="AT153" s="306" t="s">
        <v>666</v>
      </c>
      <c r="AU153" s="306" t="s">
        <v>348</v>
      </c>
      <c r="AY153" s="306" t="s">
        <v>396</v>
      </c>
      <c r="BE153" s="334">
        <f t="shared" si="24"/>
        <v>0</v>
      </c>
      <c r="BF153" s="334">
        <f t="shared" si="25"/>
        <v>0</v>
      </c>
      <c r="BG153" s="334">
        <f t="shared" si="26"/>
        <v>0</v>
      </c>
      <c r="BH153" s="334">
        <f t="shared" si="27"/>
        <v>0</v>
      </c>
      <c r="BI153" s="334">
        <f t="shared" si="28"/>
        <v>0</v>
      </c>
      <c r="BJ153" s="306" t="s">
        <v>346</v>
      </c>
      <c r="BK153" s="334">
        <f t="shared" si="29"/>
        <v>0</v>
      </c>
      <c r="BL153" s="306" t="s">
        <v>1013</v>
      </c>
      <c r="BM153" s="306" t="s">
        <v>57</v>
      </c>
    </row>
    <row r="154" spans="2:65" s="253" customFormat="1" ht="22.5" customHeight="1">
      <c r="B154" s="15"/>
      <c r="C154" s="142" t="s">
        <v>574</v>
      </c>
      <c r="D154" s="142" t="s">
        <v>666</v>
      </c>
      <c r="E154" s="143" t="s">
        <v>58</v>
      </c>
      <c r="F154" s="144" t="s">
        <v>59</v>
      </c>
      <c r="G154" s="145" t="s">
        <v>289</v>
      </c>
      <c r="H154" s="146">
        <v>1</v>
      </c>
      <c r="I154" s="147"/>
      <c r="J154" s="148">
        <f t="shared" si="20"/>
        <v>0</v>
      </c>
      <c r="K154" s="144" t="s">
        <v>289</v>
      </c>
      <c r="L154" s="15"/>
      <c r="M154" s="336" t="s">
        <v>289</v>
      </c>
      <c r="N154" s="149" t="s">
        <v>309</v>
      </c>
      <c r="O154" s="255"/>
      <c r="P154" s="134">
        <f t="shared" si="21"/>
        <v>0</v>
      </c>
      <c r="Q154" s="134">
        <v>0</v>
      </c>
      <c r="R154" s="134">
        <f t="shared" si="22"/>
        <v>0</v>
      </c>
      <c r="S154" s="134">
        <v>0</v>
      </c>
      <c r="T154" s="135">
        <f t="shared" si="23"/>
        <v>0</v>
      </c>
      <c r="AR154" s="306" t="s">
        <v>1013</v>
      </c>
      <c r="AT154" s="306" t="s">
        <v>666</v>
      </c>
      <c r="AU154" s="306" t="s">
        <v>348</v>
      </c>
      <c r="AY154" s="306" t="s">
        <v>396</v>
      </c>
      <c r="BE154" s="334">
        <f t="shared" si="24"/>
        <v>0</v>
      </c>
      <c r="BF154" s="334">
        <f t="shared" si="25"/>
        <v>0</v>
      </c>
      <c r="BG154" s="334">
        <f t="shared" si="26"/>
        <v>0</v>
      </c>
      <c r="BH154" s="334">
        <f t="shared" si="27"/>
        <v>0</v>
      </c>
      <c r="BI154" s="334">
        <f t="shared" si="28"/>
        <v>0</v>
      </c>
      <c r="BJ154" s="306" t="s">
        <v>346</v>
      </c>
      <c r="BK154" s="334">
        <f t="shared" si="29"/>
        <v>0</v>
      </c>
      <c r="BL154" s="306" t="s">
        <v>1013</v>
      </c>
      <c r="BM154" s="306" t="s">
        <v>60</v>
      </c>
    </row>
    <row r="155" spans="2:65" s="114" customFormat="1" ht="29.85" customHeight="1">
      <c r="B155" s="113"/>
      <c r="D155" s="123" t="s">
        <v>337</v>
      </c>
      <c r="E155" s="124" t="s">
        <v>61</v>
      </c>
      <c r="F155" s="124" t="s">
        <v>62</v>
      </c>
      <c r="I155" s="117"/>
      <c r="J155" s="125">
        <f>BK155</f>
        <v>0</v>
      </c>
      <c r="L155" s="113"/>
      <c r="M155" s="119"/>
      <c r="N155" s="120"/>
      <c r="O155" s="120"/>
      <c r="P155" s="121">
        <f>SUM(P156:P158)</f>
        <v>0</v>
      </c>
      <c r="Q155" s="120"/>
      <c r="R155" s="121">
        <f>SUM(R156:R158)</f>
        <v>0</v>
      </c>
      <c r="S155" s="120"/>
      <c r="T155" s="122">
        <f>SUM(T156:T158)</f>
        <v>0</v>
      </c>
      <c r="AR155" s="115" t="s">
        <v>409</v>
      </c>
      <c r="AT155" s="329" t="s">
        <v>337</v>
      </c>
      <c r="AU155" s="329" t="s">
        <v>346</v>
      </c>
      <c r="AY155" s="115" t="s">
        <v>396</v>
      </c>
      <c r="BK155" s="330">
        <f>SUM(BK156:BK158)</f>
        <v>0</v>
      </c>
    </row>
    <row r="156" spans="2:65" s="253" customFormat="1" ht="22.5" customHeight="1">
      <c r="B156" s="15"/>
      <c r="C156" s="142" t="s">
        <v>554</v>
      </c>
      <c r="D156" s="142" t="s">
        <v>666</v>
      </c>
      <c r="E156" s="143" t="s">
        <v>63</v>
      </c>
      <c r="F156" s="144" t="s">
        <v>64</v>
      </c>
      <c r="G156" s="145" t="s">
        <v>37</v>
      </c>
      <c r="H156" s="146">
        <v>1</v>
      </c>
      <c r="I156" s="147"/>
      <c r="J156" s="148">
        <f>ROUND(I156*H156,2)</f>
        <v>0</v>
      </c>
      <c r="K156" s="144" t="s">
        <v>289</v>
      </c>
      <c r="L156" s="15"/>
      <c r="M156" s="336" t="s">
        <v>289</v>
      </c>
      <c r="N156" s="149" t="s">
        <v>309</v>
      </c>
      <c r="O156" s="255"/>
      <c r="P156" s="134">
        <f>O156*H156</f>
        <v>0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AR156" s="306" t="s">
        <v>1013</v>
      </c>
      <c r="AT156" s="306" t="s">
        <v>666</v>
      </c>
      <c r="AU156" s="306" t="s">
        <v>348</v>
      </c>
      <c r="AY156" s="306" t="s">
        <v>396</v>
      </c>
      <c r="BE156" s="334">
        <f>IF(N156="základní",J156,0)</f>
        <v>0</v>
      </c>
      <c r="BF156" s="334">
        <f>IF(N156="snížená",J156,0)</f>
        <v>0</v>
      </c>
      <c r="BG156" s="334">
        <f>IF(N156="zákl. přenesená",J156,0)</f>
        <v>0</v>
      </c>
      <c r="BH156" s="334">
        <f>IF(N156="sníž. přenesená",J156,0)</f>
        <v>0</v>
      </c>
      <c r="BI156" s="334">
        <f>IF(N156="nulová",J156,0)</f>
        <v>0</v>
      </c>
      <c r="BJ156" s="306" t="s">
        <v>346</v>
      </c>
      <c r="BK156" s="334">
        <f>ROUND(I156*H156,2)</f>
        <v>0</v>
      </c>
      <c r="BL156" s="306" t="s">
        <v>1013</v>
      </c>
      <c r="BM156" s="306" t="s">
        <v>65</v>
      </c>
    </row>
    <row r="157" spans="2:65" s="253" customFormat="1" ht="22.5" customHeight="1">
      <c r="B157" s="15"/>
      <c r="C157" s="142" t="s">
        <v>557</v>
      </c>
      <c r="D157" s="142" t="s">
        <v>666</v>
      </c>
      <c r="E157" s="143" t="s">
        <v>66</v>
      </c>
      <c r="F157" s="144" t="s">
        <v>67</v>
      </c>
      <c r="G157" s="145" t="s">
        <v>37</v>
      </c>
      <c r="H157" s="146">
        <v>3</v>
      </c>
      <c r="I157" s="147"/>
      <c r="J157" s="148">
        <f>ROUND(I157*H157,2)</f>
        <v>0</v>
      </c>
      <c r="K157" s="144" t="s">
        <v>289</v>
      </c>
      <c r="L157" s="15"/>
      <c r="M157" s="336" t="s">
        <v>289</v>
      </c>
      <c r="N157" s="149" t="s">
        <v>309</v>
      </c>
      <c r="O157" s="255"/>
      <c r="P157" s="134">
        <f>O157*H157</f>
        <v>0</v>
      </c>
      <c r="Q157" s="134">
        <v>0</v>
      </c>
      <c r="R157" s="134">
        <f>Q157*H157</f>
        <v>0</v>
      </c>
      <c r="S157" s="134">
        <v>0</v>
      </c>
      <c r="T157" s="135">
        <f>S157*H157</f>
        <v>0</v>
      </c>
      <c r="AR157" s="306" t="s">
        <v>1013</v>
      </c>
      <c r="AT157" s="306" t="s">
        <v>666</v>
      </c>
      <c r="AU157" s="306" t="s">
        <v>348</v>
      </c>
      <c r="AY157" s="306" t="s">
        <v>396</v>
      </c>
      <c r="BE157" s="334">
        <f>IF(N157="základní",J157,0)</f>
        <v>0</v>
      </c>
      <c r="BF157" s="334">
        <f>IF(N157="snížená",J157,0)</f>
        <v>0</v>
      </c>
      <c r="BG157" s="334">
        <f>IF(N157="zákl. přenesená",J157,0)</f>
        <v>0</v>
      </c>
      <c r="BH157" s="334">
        <f>IF(N157="sníž. přenesená",J157,0)</f>
        <v>0</v>
      </c>
      <c r="BI157" s="334">
        <f>IF(N157="nulová",J157,0)</f>
        <v>0</v>
      </c>
      <c r="BJ157" s="306" t="s">
        <v>346</v>
      </c>
      <c r="BK157" s="334">
        <f>ROUND(I157*H157,2)</f>
        <v>0</v>
      </c>
      <c r="BL157" s="306" t="s">
        <v>1013</v>
      </c>
      <c r="BM157" s="306" t="s">
        <v>68</v>
      </c>
    </row>
    <row r="158" spans="2:65" s="253" customFormat="1" ht="22.5" customHeight="1">
      <c r="B158" s="15"/>
      <c r="C158" s="142" t="s">
        <v>560</v>
      </c>
      <c r="D158" s="142" t="s">
        <v>666</v>
      </c>
      <c r="E158" s="143" t="s">
        <v>69</v>
      </c>
      <c r="F158" s="144" t="s">
        <v>70</v>
      </c>
      <c r="G158" s="145" t="s">
        <v>37</v>
      </c>
      <c r="H158" s="146">
        <v>3</v>
      </c>
      <c r="I158" s="147"/>
      <c r="J158" s="148">
        <f>ROUND(I158*H158,2)</f>
        <v>0</v>
      </c>
      <c r="K158" s="144" t="s">
        <v>289</v>
      </c>
      <c r="L158" s="15"/>
      <c r="M158" s="336" t="s">
        <v>289</v>
      </c>
      <c r="N158" s="149" t="s">
        <v>309</v>
      </c>
      <c r="O158" s="255"/>
      <c r="P158" s="134">
        <f>O158*H158</f>
        <v>0</v>
      </c>
      <c r="Q158" s="134">
        <v>0</v>
      </c>
      <c r="R158" s="134">
        <f>Q158*H158</f>
        <v>0</v>
      </c>
      <c r="S158" s="134">
        <v>0</v>
      </c>
      <c r="T158" s="135">
        <f>S158*H158</f>
        <v>0</v>
      </c>
      <c r="AR158" s="306" t="s">
        <v>1013</v>
      </c>
      <c r="AT158" s="306" t="s">
        <v>666</v>
      </c>
      <c r="AU158" s="306" t="s">
        <v>348</v>
      </c>
      <c r="AY158" s="306" t="s">
        <v>396</v>
      </c>
      <c r="BE158" s="334">
        <f>IF(N158="základní",J158,0)</f>
        <v>0</v>
      </c>
      <c r="BF158" s="334">
        <f>IF(N158="snížená",J158,0)</f>
        <v>0</v>
      </c>
      <c r="BG158" s="334">
        <f>IF(N158="zákl. přenesená",J158,0)</f>
        <v>0</v>
      </c>
      <c r="BH158" s="334">
        <f>IF(N158="sníž. přenesená",J158,0)</f>
        <v>0</v>
      </c>
      <c r="BI158" s="334">
        <f>IF(N158="nulová",J158,0)</f>
        <v>0</v>
      </c>
      <c r="BJ158" s="306" t="s">
        <v>346</v>
      </c>
      <c r="BK158" s="334">
        <f>ROUND(I158*H158,2)</f>
        <v>0</v>
      </c>
      <c r="BL158" s="306" t="s">
        <v>1013</v>
      </c>
      <c r="BM158" s="306" t="s">
        <v>71</v>
      </c>
    </row>
    <row r="159" spans="2:65" s="114" customFormat="1" ht="29.85" customHeight="1">
      <c r="B159" s="113"/>
      <c r="D159" s="123" t="s">
        <v>337</v>
      </c>
      <c r="E159" s="124" t="s">
        <v>72</v>
      </c>
      <c r="F159" s="124" t="s">
        <v>73</v>
      </c>
      <c r="I159" s="117"/>
      <c r="J159" s="125">
        <f>BK159</f>
        <v>0</v>
      </c>
      <c r="L159" s="113"/>
      <c r="M159" s="119"/>
      <c r="N159" s="120"/>
      <c r="O159" s="120"/>
      <c r="P159" s="121">
        <f>SUM(P160:P162)</f>
        <v>0</v>
      </c>
      <c r="Q159" s="120"/>
      <c r="R159" s="121">
        <f>SUM(R160:R162)</f>
        <v>0</v>
      </c>
      <c r="S159" s="120"/>
      <c r="T159" s="122">
        <f>SUM(T160:T162)</f>
        <v>0</v>
      </c>
      <c r="AR159" s="115" t="s">
        <v>409</v>
      </c>
      <c r="AT159" s="329" t="s">
        <v>337</v>
      </c>
      <c r="AU159" s="329" t="s">
        <v>346</v>
      </c>
      <c r="AY159" s="115" t="s">
        <v>396</v>
      </c>
      <c r="BK159" s="330">
        <f>SUM(BK160:BK162)</f>
        <v>0</v>
      </c>
    </row>
    <row r="160" spans="2:65" s="253" customFormat="1" ht="22.5" customHeight="1">
      <c r="B160" s="15"/>
      <c r="C160" s="142" t="s">
        <v>564</v>
      </c>
      <c r="D160" s="142" t="s">
        <v>666</v>
      </c>
      <c r="E160" s="143" t="s">
        <v>74</v>
      </c>
      <c r="F160" s="144" t="s">
        <v>75</v>
      </c>
      <c r="G160" s="145" t="s">
        <v>37</v>
      </c>
      <c r="H160" s="146">
        <v>1</v>
      </c>
      <c r="I160" s="147"/>
      <c r="J160" s="148">
        <f>ROUND(I160*H160,2)</f>
        <v>0</v>
      </c>
      <c r="K160" s="144" t="s">
        <v>289</v>
      </c>
      <c r="L160" s="15"/>
      <c r="M160" s="336" t="s">
        <v>289</v>
      </c>
      <c r="N160" s="149" t="s">
        <v>309</v>
      </c>
      <c r="O160" s="255"/>
      <c r="P160" s="134">
        <f>O160*H160</f>
        <v>0</v>
      </c>
      <c r="Q160" s="134">
        <v>0</v>
      </c>
      <c r="R160" s="134">
        <f>Q160*H160</f>
        <v>0</v>
      </c>
      <c r="S160" s="134">
        <v>0</v>
      </c>
      <c r="T160" s="135">
        <f>S160*H160</f>
        <v>0</v>
      </c>
      <c r="AR160" s="306" t="s">
        <v>1013</v>
      </c>
      <c r="AT160" s="306" t="s">
        <v>666</v>
      </c>
      <c r="AU160" s="306" t="s">
        <v>348</v>
      </c>
      <c r="AY160" s="306" t="s">
        <v>396</v>
      </c>
      <c r="BE160" s="334">
        <f>IF(N160="základní",J160,0)</f>
        <v>0</v>
      </c>
      <c r="BF160" s="334">
        <f>IF(N160="snížená",J160,0)</f>
        <v>0</v>
      </c>
      <c r="BG160" s="334">
        <f>IF(N160="zákl. přenesená",J160,0)</f>
        <v>0</v>
      </c>
      <c r="BH160" s="334">
        <f>IF(N160="sníž. přenesená",J160,0)</f>
        <v>0</v>
      </c>
      <c r="BI160" s="334">
        <f>IF(N160="nulová",J160,0)</f>
        <v>0</v>
      </c>
      <c r="BJ160" s="306" t="s">
        <v>346</v>
      </c>
      <c r="BK160" s="334">
        <f>ROUND(I160*H160,2)</f>
        <v>0</v>
      </c>
      <c r="BL160" s="306" t="s">
        <v>1013</v>
      </c>
      <c r="BM160" s="306" t="s">
        <v>76</v>
      </c>
    </row>
    <row r="161" spans="2:65" s="253" customFormat="1" ht="22.5" customHeight="1">
      <c r="B161" s="15"/>
      <c r="C161" s="142" t="s">
        <v>568</v>
      </c>
      <c r="D161" s="142" t="s">
        <v>666</v>
      </c>
      <c r="E161" s="143" t="s">
        <v>77</v>
      </c>
      <c r="F161" s="144" t="s">
        <v>78</v>
      </c>
      <c r="G161" s="145" t="s">
        <v>37</v>
      </c>
      <c r="H161" s="146">
        <v>1</v>
      </c>
      <c r="I161" s="147"/>
      <c r="J161" s="148">
        <f>ROUND(I161*H161,2)</f>
        <v>0</v>
      </c>
      <c r="K161" s="144" t="s">
        <v>289</v>
      </c>
      <c r="L161" s="15"/>
      <c r="M161" s="336" t="s">
        <v>289</v>
      </c>
      <c r="N161" s="149" t="s">
        <v>309</v>
      </c>
      <c r="O161" s="255"/>
      <c r="P161" s="134">
        <f>O161*H161</f>
        <v>0</v>
      </c>
      <c r="Q161" s="134">
        <v>0</v>
      </c>
      <c r="R161" s="134">
        <f>Q161*H161</f>
        <v>0</v>
      </c>
      <c r="S161" s="134">
        <v>0</v>
      </c>
      <c r="T161" s="135">
        <f>S161*H161</f>
        <v>0</v>
      </c>
      <c r="AR161" s="306" t="s">
        <v>1013</v>
      </c>
      <c r="AT161" s="306" t="s">
        <v>666</v>
      </c>
      <c r="AU161" s="306" t="s">
        <v>348</v>
      </c>
      <c r="AY161" s="306" t="s">
        <v>396</v>
      </c>
      <c r="BE161" s="334">
        <f>IF(N161="základní",J161,0)</f>
        <v>0</v>
      </c>
      <c r="BF161" s="334">
        <f>IF(N161="snížená",J161,0)</f>
        <v>0</v>
      </c>
      <c r="BG161" s="334">
        <f>IF(N161="zákl. přenesená",J161,0)</f>
        <v>0</v>
      </c>
      <c r="BH161" s="334">
        <f>IF(N161="sníž. přenesená",J161,0)</f>
        <v>0</v>
      </c>
      <c r="BI161" s="334">
        <f>IF(N161="nulová",J161,0)</f>
        <v>0</v>
      </c>
      <c r="BJ161" s="306" t="s">
        <v>346</v>
      </c>
      <c r="BK161" s="334">
        <f>ROUND(I161*H161,2)</f>
        <v>0</v>
      </c>
      <c r="BL161" s="306" t="s">
        <v>1013</v>
      </c>
      <c r="BM161" s="306" t="s">
        <v>79</v>
      </c>
    </row>
    <row r="162" spans="2:65" s="253" customFormat="1" ht="22.5" customHeight="1">
      <c r="B162" s="15"/>
      <c r="C162" s="142" t="s">
        <v>572</v>
      </c>
      <c r="D162" s="142" t="s">
        <v>666</v>
      </c>
      <c r="E162" s="143" t="s">
        <v>80</v>
      </c>
      <c r="F162" s="144" t="s">
        <v>81</v>
      </c>
      <c r="G162" s="145" t="s">
        <v>82</v>
      </c>
      <c r="H162" s="146">
        <v>1</v>
      </c>
      <c r="I162" s="147"/>
      <c r="J162" s="148">
        <f>ROUND(I162*H162,2)</f>
        <v>0</v>
      </c>
      <c r="K162" s="144" t="s">
        <v>289</v>
      </c>
      <c r="L162" s="15"/>
      <c r="M162" s="336" t="s">
        <v>289</v>
      </c>
      <c r="N162" s="149" t="s">
        <v>309</v>
      </c>
      <c r="O162" s="255"/>
      <c r="P162" s="134">
        <f>O162*H162</f>
        <v>0</v>
      </c>
      <c r="Q162" s="134">
        <v>0</v>
      </c>
      <c r="R162" s="134">
        <f>Q162*H162</f>
        <v>0</v>
      </c>
      <c r="S162" s="134">
        <v>0</v>
      </c>
      <c r="T162" s="135">
        <f>S162*H162</f>
        <v>0</v>
      </c>
      <c r="AR162" s="306" t="s">
        <v>1013</v>
      </c>
      <c r="AT162" s="306" t="s">
        <v>666</v>
      </c>
      <c r="AU162" s="306" t="s">
        <v>348</v>
      </c>
      <c r="AY162" s="306" t="s">
        <v>396</v>
      </c>
      <c r="BE162" s="334">
        <f>IF(N162="základní",J162,0)</f>
        <v>0</v>
      </c>
      <c r="BF162" s="334">
        <f>IF(N162="snížená",J162,0)</f>
        <v>0</v>
      </c>
      <c r="BG162" s="334">
        <f>IF(N162="zákl. přenesená",J162,0)</f>
        <v>0</v>
      </c>
      <c r="BH162" s="334">
        <f>IF(N162="sníž. přenesená",J162,0)</f>
        <v>0</v>
      </c>
      <c r="BI162" s="334">
        <f>IF(N162="nulová",J162,0)</f>
        <v>0</v>
      </c>
      <c r="BJ162" s="306" t="s">
        <v>346</v>
      </c>
      <c r="BK162" s="334">
        <f>ROUND(I162*H162,2)</f>
        <v>0</v>
      </c>
      <c r="BL162" s="306" t="s">
        <v>1013</v>
      </c>
      <c r="BM162" s="306" t="s">
        <v>83</v>
      </c>
    </row>
    <row r="163" spans="2:65" s="114" customFormat="1" ht="29.85" customHeight="1">
      <c r="B163" s="113"/>
      <c r="D163" s="123" t="s">
        <v>337</v>
      </c>
      <c r="E163" s="124" t="s">
        <v>84</v>
      </c>
      <c r="F163" s="124" t="s">
        <v>85</v>
      </c>
      <c r="I163" s="117"/>
      <c r="J163" s="125">
        <f>BK163</f>
        <v>0</v>
      </c>
      <c r="L163" s="113"/>
      <c r="M163" s="119"/>
      <c r="N163" s="120"/>
      <c r="O163" s="120"/>
      <c r="P163" s="121">
        <f>P164</f>
        <v>0</v>
      </c>
      <c r="Q163" s="120"/>
      <c r="R163" s="121">
        <f>R164</f>
        <v>0</v>
      </c>
      <c r="S163" s="120"/>
      <c r="T163" s="122">
        <f>T164</f>
        <v>0</v>
      </c>
      <c r="AR163" s="115" t="s">
        <v>409</v>
      </c>
      <c r="AT163" s="329" t="s">
        <v>337</v>
      </c>
      <c r="AU163" s="329" t="s">
        <v>346</v>
      </c>
      <c r="AY163" s="115" t="s">
        <v>396</v>
      </c>
      <c r="BK163" s="330">
        <f>BK164</f>
        <v>0</v>
      </c>
    </row>
    <row r="164" spans="2:65" s="253" customFormat="1" ht="22.5" customHeight="1">
      <c r="B164" s="15"/>
      <c r="C164" s="142" t="s">
        <v>570</v>
      </c>
      <c r="D164" s="142" t="s">
        <v>666</v>
      </c>
      <c r="E164" s="143" t="s">
        <v>1037</v>
      </c>
      <c r="F164" s="144" t="s">
        <v>1038</v>
      </c>
      <c r="G164" s="145" t="s">
        <v>37</v>
      </c>
      <c r="H164" s="146">
        <v>1</v>
      </c>
      <c r="I164" s="147"/>
      <c r="J164" s="148">
        <f>ROUND(I164*H164,2)</f>
        <v>0</v>
      </c>
      <c r="K164" s="144" t="s">
        <v>289</v>
      </c>
      <c r="L164" s="15"/>
      <c r="M164" s="336" t="s">
        <v>289</v>
      </c>
      <c r="N164" s="150" t="s">
        <v>309</v>
      </c>
      <c r="O164" s="137"/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306" t="s">
        <v>1013</v>
      </c>
      <c r="AT164" s="306" t="s">
        <v>666</v>
      </c>
      <c r="AU164" s="306" t="s">
        <v>348</v>
      </c>
      <c r="AY164" s="306" t="s">
        <v>396</v>
      </c>
      <c r="BE164" s="334">
        <f>IF(N164="základní",J164,0)</f>
        <v>0</v>
      </c>
      <c r="BF164" s="334">
        <f>IF(N164="snížená",J164,0)</f>
        <v>0</v>
      </c>
      <c r="BG164" s="334">
        <f>IF(N164="zákl. přenesená",J164,0)</f>
        <v>0</v>
      </c>
      <c r="BH164" s="334">
        <f>IF(N164="sníž. přenesená",J164,0)</f>
        <v>0</v>
      </c>
      <c r="BI164" s="334">
        <f>IF(N164="nulová",J164,0)</f>
        <v>0</v>
      </c>
      <c r="BJ164" s="306" t="s">
        <v>346</v>
      </c>
      <c r="BK164" s="334">
        <f>ROUND(I164*H164,2)</f>
        <v>0</v>
      </c>
      <c r="BL164" s="306" t="s">
        <v>1013</v>
      </c>
      <c r="BM164" s="306" t="s">
        <v>86</v>
      </c>
    </row>
    <row r="165" spans="2:65" s="253" customFormat="1" ht="6.95" customHeight="1">
      <c r="B165" s="24"/>
      <c r="C165" s="25"/>
      <c r="D165" s="25"/>
      <c r="E165" s="25"/>
      <c r="F165" s="25"/>
      <c r="G165" s="25"/>
      <c r="H165" s="25"/>
      <c r="I165" s="82"/>
      <c r="J165" s="25"/>
      <c r="K165" s="25"/>
      <c r="L165" s="15"/>
    </row>
  </sheetData>
  <sheetProtection algorithmName="SHA-512" hashValue="d8R+cqk+t4NJNA38b1yFqy4dInhWHhAxxhMLMWI/Kw2UfTRgNoRQx5bm7pst+/bS5ZbEdcMe9U9+vK/2oiUAVQ==" saltValue="j6FIxhYpeQokjMATnHjCDg==" spinCount="100000" sheet="1" sort="0" autoFilter="0"/>
  <autoFilter ref="C86:K164" xr:uid="{00000000-0009-0000-0000-000005000000}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phoneticPr fontId="44" type="noConversion"/>
  <hyperlinks>
    <hyperlink ref="F1:G1" location="C2" display="1) Krycí list soupisu" xr:uid="{00000000-0004-0000-0500-000000000000}"/>
    <hyperlink ref="G1:H1" location="C54" display="2) Rekapitulace" xr:uid="{00000000-0004-0000-0500-000001000000}"/>
    <hyperlink ref="J1" location="C86" display="3) Soupis prací" xr:uid="{00000000-0004-0000-0500-000002000000}"/>
    <hyperlink ref="L1:V1" location="'Rekapitulace stavby'!C2" display="Rekapitulace stavby" xr:uid="{00000000-0004-0000-05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6"/>
  <sheetViews>
    <sheetView showGridLines="0" zoomScaleNormal="100" workbookViewId="0">
      <selection activeCell="N16" sqref="N16"/>
    </sheetView>
  </sheetViews>
  <sheetFormatPr defaultRowHeight="13.5"/>
  <cols>
    <col min="1" max="1" width="8.33203125" style="161" customWidth="1"/>
    <col min="2" max="2" width="1.6640625" style="161" customWidth="1"/>
    <col min="3" max="4" width="5" style="161" customWidth="1"/>
    <col min="5" max="5" width="11.6640625" style="161" customWidth="1"/>
    <col min="6" max="6" width="9.1640625" style="161" customWidth="1"/>
    <col min="7" max="7" width="5" style="161" customWidth="1"/>
    <col min="8" max="8" width="77.83203125" style="161" customWidth="1"/>
    <col min="9" max="10" width="20" style="161" customWidth="1"/>
    <col min="11" max="11" width="1.6640625" style="161" customWidth="1"/>
  </cols>
  <sheetData>
    <row r="1" spans="2:11" ht="37.5" customHeight="1"/>
    <row r="2" spans="2:11" ht="7.5" customHeight="1">
      <c r="B2" s="162"/>
      <c r="C2" s="163"/>
      <c r="D2" s="163"/>
      <c r="E2" s="163"/>
      <c r="F2" s="163"/>
      <c r="G2" s="163"/>
      <c r="H2" s="163"/>
      <c r="I2" s="163"/>
      <c r="J2" s="163"/>
      <c r="K2" s="164"/>
    </row>
    <row r="3" spans="2:11" s="1" customFormat="1" ht="45" customHeight="1">
      <c r="B3" s="165"/>
      <c r="C3" s="293" t="s">
        <v>87</v>
      </c>
      <c r="D3" s="293"/>
      <c r="E3" s="293"/>
      <c r="F3" s="293"/>
      <c r="G3" s="293"/>
      <c r="H3" s="293"/>
      <c r="I3" s="293"/>
      <c r="J3" s="293"/>
      <c r="K3" s="166"/>
    </row>
    <row r="4" spans="2:11" ht="25.5" customHeight="1">
      <c r="B4" s="167"/>
      <c r="C4" s="294" t="s">
        <v>88</v>
      </c>
      <c r="D4" s="294"/>
      <c r="E4" s="294"/>
      <c r="F4" s="294"/>
      <c r="G4" s="294"/>
      <c r="H4" s="294"/>
      <c r="I4" s="294"/>
      <c r="J4" s="294"/>
      <c r="K4" s="168"/>
    </row>
    <row r="5" spans="2:11" ht="5.25" customHeight="1">
      <c r="B5" s="167"/>
      <c r="C5" s="169"/>
      <c r="D5" s="169"/>
      <c r="E5" s="169"/>
      <c r="F5" s="169"/>
      <c r="G5" s="169"/>
      <c r="H5" s="169"/>
      <c r="I5" s="169"/>
      <c r="J5" s="169"/>
      <c r="K5" s="168"/>
    </row>
    <row r="6" spans="2:11" ht="15" customHeight="1">
      <c r="B6" s="167"/>
      <c r="C6" s="295" t="s">
        <v>89</v>
      </c>
      <c r="D6" s="295"/>
      <c r="E6" s="295"/>
      <c r="F6" s="295"/>
      <c r="G6" s="295"/>
      <c r="H6" s="295"/>
      <c r="I6" s="295"/>
      <c r="J6" s="295"/>
      <c r="K6" s="168"/>
    </row>
    <row r="7" spans="2:11" ht="15" customHeight="1">
      <c r="B7" s="171"/>
      <c r="C7" s="295" t="s">
        <v>90</v>
      </c>
      <c r="D7" s="295"/>
      <c r="E7" s="295"/>
      <c r="F7" s="295"/>
      <c r="G7" s="295"/>
      <c r="H7" s="295"/>
      <c r="I7" s="295"/>
      <c r="J7" s="295"/>
      <c r="K7" s="168"/>
    </row>
    <row r="8" spans="2:11" ht="12.75" customHeight="1">
      <c r="B8" s="171"/>
      <c r="C8" s="170"/>
      <c r="D8" s="170"/>
      <c r="E8" s="170"/>
      <c r="F8" s="170"/>
      <c r="G8" s="170"/>
      <c r="H8" s="170"/>
      <c r="I8" s="170"/>
      <c r="J8" s="170"/>
      <c r="K8" s="168"/>
    </row>
    <row r="9" spans="2:11" ht="15" customHeight="1">
      <c r="B9" s="171"/>
      <c r="C9" s="295" t="s">
        <v>91</v>
      </c>
      <c r="D9" s="295"/>
      <c r="E9" s="295"/>
      <c r="F9" s="295"/>
      <c r="G9" s="295"/>
      <c r="H9" s="295"/>
      <c r="I9" s="295"/>
      <c r="J9" s="295"/>
      <c r="K9" s="168"/>
    </row>
    <row r="10" spans="2:11" ht="15" customHeight="1">
      <c r="B10" s="171"/>
      <c r="C10" s="170"/>
      <c r="D10" s="295" t="s">
        <v>92</v>
      </c>
      <c r="E10" s="295"/>
      <c r="F10" s="295"/>
      <c r="G10" s="295"/>
      <c r="H10" s="295"/>
      <c r="I10" s="295"/>
      <c r="J10" s="295"/>
      <c r="K10" s="168"/>
    </row>
    <row r="11" spans="2:11" ht="15" customHeight="1">
      <c r="B11" s="171"/>
      <c r="C11" s="172"/>
      <c r="D11" s="295" t="s">
        <v>93</v>
      </c>
      <c r="E11" s="295"/>
      <c r="F11" s="295"/>
      <c r="G11" s="295"/>
      <c r="H11" s="295"/>
      <c r="I11" s="295"/>
      <c r="J11" s="295"/>
      <c r="K11" s="168"/>
    </row>
    <row r="12" spans="2:11" ht="12.75" customHeight="1">
      <c r="B12" s="171"/>
      <c r="C12" s="172"/>
      <c r="D12" s="172"/>
      <c r="E12" s="172"/>
      <c r="F12" s="172"/>
      <c r="G12" s="172"/>
      <c r="H12" s="172"/>
      <c r="I12" s="172"/>
      <c r="J12" s="172"/>
      <c r="K12" s="168"/>
    </row>
    <row r="13" spans="2:11" ht="15" customHeight="1">
      <c r="B13" s="171"/>
      <c r="C13" s="172"/>
      <c r="D13" s="295" t="s">
        <v>94</v>
      </c>
      <c r="E13" s="295"/>
      <c r="F13" s="295"/>
      <c r="G13" s="295"/>
      <c r="H13" s="295"/>
      <c r="I13" s="295"/>
      <c r="J13" s="295"/>
      <c r="K13" s="168"/>
    </row>
    <row r="14" spans="2:11" ht="15" customHeight="1">
      <c r="B14" s="171"/>
      <c r="C14" s="172"/>
      <c r="D14" s="295" t="s">
        <v>95</v>
      </c>
      <c r="E14" s="295"/>
      <c r="F14" s="295"/>
      <c r="G14" s="295"/>
      <c r="H14" s="295"/>
      <c r="I14" s="295"/>
      <c r="J14" s="295"/>
      <c r="K14" s="168"/>
    </row>
    <row r="15" spans="2:11" ht="15" customHeight="1">
      <c r="B15" s="171"/>
      <c r="C15" s="172"/>
      <c r="D15" s="295" t="s">
        <v>96</v>
      </c>
      <c r="E15" s="295"/>
      <c r="F15" s="295"/>
      <c r="G15" s="295"/>
      <c r="H15" s="295"/>
      <c r="I15" s="295"/>
      <c r="J15" s="295"/>
      <c r="K15" s="168"/>
    </row>
    <row r="16" spans="2:11" ht="15" customHeight="1">
      <c r="B16" s="171"/>
      <c r="C16" s="172"/>
      <c r="D16" s="172"/>
      <c r="E16" s="173" t="s">
        <v>345</v>
      </c>
      <c r="F16" s="295" t="s">
        <v>97</v>
      </c>
      <c r="G16" s="295"/>
      <c r="H16" s="295"/>
      <c r="I16" s="295"/>
      <c r="J16" s="295"/>
      <c r="K16" s="168"/>
    </row>
    <row r="17" spans="2:11" ht="15" customHeight="1">
      <c r="B17" s="171"/>
      <c r="C17" s="172"/>
      <c r="D17" s="172"/>
      <c r="E17" s="173" t="s">
        <v>98</v>
      </c>
      <c r="F17" s="295" t="s">
        <v>99</v>
      </c>
      <c r="G17" s="295"/>
      <c r="H17" s="295"/>
      <c r="I17" s="295"/>
      <c r="J17" s="295"/>
      <c r="K17" s="168"/>
    </row>
    <row r="18" spans="2:11" ht="15" customHeight="1">
      <c r="B18" s="171"/>
      <c r="C18" s="172"/>
      <c r="D18" s="172"/>
      <c r="E18" s="173" t="s">
        <v>100</v>
      </c>
      <c r="F18" s="295" t="s">
        <v>101</v>
      </c>
      <c r="G18" s="295"/>
      <c r="H18" s="295"/>
      <c r="I18" s="295"/>
      <c r="J18" s="295"/>
      <c r="K18" s="168"/>
    </row>
    <row r="19" spans="2:11" ht="15" customHeight="1">
      <c r="B19" s="171"/>
      <c r="C19" s="172"/>
      <c r="D19" s="172"/>
      <c r="E19" s="173" t="s">
        <v>102</v>
      </c>
      <c r="F19" s="295" t="s">
        <v>103</v>
      </c>
      <c r="G19" s="295"/>
      <c r="H19" s="295"/>
      <c r="I19" s="295"/>
      <c r="J19" s="295"/>
      <c r="K19" s="168"/>
    </row>
    <row r="20" spans="2:11" ht="15" customHeight="1">
      <c r="B20" s="171"/>
      <c r="C20" s="172"/>
      <c r="D20" s="172"/>
      <c r="E20" s="173" t="s">
        <v>1213</v>
      </c>
      <c r="F20" s="295" t="s">
        <v>104</v>
      </c>
      <c r="G20" s="295"/>
      <c r="H20" s="295"/>
      <c r="I20" s="295"/>
      <c r="J20" s="295"/>
      <c r="K20" s="168"/>
    </row>
    <row r="21" spans="2:11" ht="15" customHeight="1">
      <c r="B21" s="171"/>
      <c r="C21" s="172"/>
      <c r="D21" s="172"/>
      <c r="E21" s="173" t="s">
        <v>105</v>
      </c>
      <c r="F21" s="295" t="s">
        <v>106</v>
      </c>
      <c r="G21" s="295"/>
      <c r="H21" s="295"/>
      <c r="I21" s="295"/>
      <c r="J21" s="295"/>
      <c r="K21" s="168"/>
    </row>
    <row r="22" spans="2:11" ht="12.75" customHeight="1">
      <c r="B22" s="171"/>
      <c r="C22" s="172"/>
      <c r="D22" s="172"/>
      <c r="E22" s="172"/>
      <c r="F22" s="172"/>
      <c r="G22" s="172"/>
      <c r="H22" s="172"/>
      <c r="I22" s="172"/>
      <c r="J22" s="172"/>
      <c r="K22" s="168"/>
    </row>
    <row r="23" spans="2:11" ht="15" customHeight="1">
      <c r="B23" s="171"/>
      <c r="C23" s="295" t="s">
        <v>107</v>
      </c>
      <c r="D23" s="295"/>
      <c r="E23" s="295"/>
      <c r="F23" s="295"/>
      <c r="G23" s="295"/>
      <c r="H23" s="295"/>
      <c r="I23" s="295"/>
      <c r="J23" s="295"/>
      <c r="K23" s="168"/>
    </row>
    <row r="24" spans="2:11" ht="15" customHeight="1">
      <c r="B24" s="171"/>
      <c r="C24" s="295" t="s">
        <v>108</v>
      </c>
      <c r="D24" s="295"/>
      <c r="E24" s="295"/>
      <c r="F24" s="295"/>
      <c r="G24" s="295"/>
      <c r="H24" s="295"/>
      <c r="I24" s="295"/>
      <c r="J24" s="295"/>
      <c r="K24" s="168"/>
    </row>
    <row r="25" spans="2:11" ht="15" customHeight="1">
      <c r="B25" s="171"/>
      <c r="C25" s="170"/>
      <c r="D25" s="295" t="s">
        <v>109</v>
      </c>
      <c r="E25" s="295"/>
      <c r="F25" s="295"/>
      <c r="G25" s="295"/>
      <c r="H25" s="295"/>
      <c r="I25" s="295"/>
      <c r="J25" s="295"/>
      <c r="K25" s="168"/>
    </row>
    <row r="26" spans="2:11" ht="15" customHeight="1">
      <c r="B26" s="171"/>
      <c r="C26" s="172"/>
      <c r="D26" s="295" t="s">
        <v>110</v>
      </c>
      <c r="E26" s="295"/>
      <c r="F26" s="295"/>
      <c r="G26" s="295"/>
      <c r="H26" s="295"/>
      <c r="I26" s="295"/>
      <c r="J26" s="295"/>
      <c r="K26" s="168"/>
    </row>
    <row r="27" spans="2:11" ht="12.75" customHeight="1">
      <c r="B27" s="171"/>
      <c r="C27" s="172"/>
      <c r="D27" s="172"/>
      <c r="E27" s="172"/>
      <c r="F27" s="172"/>
      <c r="G27" s="172"/>
      <c r="H27" s="172"/>
      <c r="I27" s="172"/>
      <c r="J27" s="172"/>
      <c r="K27" s="168"/>
    </row>
    <row r="28" spans="2:11" ht="15" customHeight="1">
      <c r="B28" s="171"/>
      <c r="C28" s="172"/>
      <c r="D28" s="295" t="s">
        <v>111</v>
      </c>
      <c r="E28" s="295"/>
      <c r="F28" s="295"/>
      <c r="G28" s="295"/>
      <c r="H28" s="295"/>
      <c r="I28" s="295"/>
      <c r="J28" s="295"/>
      <c r="K28" s="168"/>
    </row>
    <row r="29" spans="2:11" ht="15" customHeight="1">
      <c r="B29" s="171"/>
      <c r="C29" s="172"/>
      <c r="D29" s="295" t="s">
        <v>112</v>
      </c>
      <c r="E29" s="295"/>
      <c r="F29" s="295"/>
      <c r="G29" s="295"/>
      <c r="H29" s="295"/>
      <c r="I29" s="295"/>
      <c r="J29" s="295"/>
      <c r="K29" s="168"/>
    </row>
    <row r="30" spans="2:11" ht="12.75" customHeight="1">
      <c r="B30" s="171"/>
      <c r="C30" s="172"/>
      <c r="D30" s="172"/>
      <c r="E30" s="172"/>
      <c r="F30" s="172"/>
      <c r="G30" s="172"/>
      <c r="H30" s="172"/>
      <c r="I30" s="172"/>
      <c r="J30" s="172"/>
      <c r="K30" s="168"/>
    </row>
    <row r="31" spans="2:11" ht="15" customHeight="1">
      <c r="B31" s="171"/>
      <c r="C31" s="172"/>
      <c r="D31" s="295" t="s">
        <v>113</v>
      </c>
      <c r="E31" s="295"/>
      <c r="F31" s="295"/>
      <c r="G31" s="295"/>
      <c r="H31" s="295"/>
      <c r="I31" s="295"/>
      <c r="J31" s="295"/>
      <c r="K31" s="168"/>
    </row>
    <row r="32" spans="2:11" ht="15" customHeight="1">
      <c r="B32" s="171"/>
      <c r="C32" s="172"/>
      <c r="D32" s="295" t="s">
        <v>114</v>
      </c>
      <c r="E32" s="295"/>
      <c r="F32" s="295"/>
      <c r="G32" s="295"/>
      <c r="H32" s="295"/>
      <c r="I32" s="295"/>
      <c r="J32" s="295"/>
      <c r="K32" s="168"/>
    </row>
    <row r="33" spans="2:11" ht="15" customHeight="1">
      <c r="B33" s="171"/>
      <c r="C33" s="172"/>
      <c r="D33" s="295" t="s">
        <v>115</v>
      </c>
      <c r="E33" s="295"/>
      <c r="F33" s="295"/>
      <c r="G33" s="295"/>
      <c r="H33" s="295"/>
      <c r="I33" s="295"/>
      <c r="J33" s="295"/>
      <c r="K33" s="168"/>
    </row>
    <row r="34" spans="2:11" ht="15" customHeight="1">
      <c r="B34" s="171"/>
      <c r="C34" s="172"/>
      <c r="D34" s="170"/>
      <c r="E34" s="78" t="s">
        <v>382</v>
      </c>
      <c r="F34" s="170"/>
      <c r="G34" s="295" t="s">
        <v>116</v>
      </c>
      <c r="H34" s="295"/>
      <c r="I34" s="295"/>
      <c r="J34" s="295"/>
      <c r="K34" s="168"/>
    </row>
    <row r="35" spans="2:11" ht="30.75" customHeight="1">
      <c r="B35" s="171"/>
      <c r="C35" s="172"/>
      <c r="D35" s="170"/>
      <c r="E35" s="78" t="s">
        <v>117</v>
      </c>
      <c r="F35" s="170"/>
      <c r="G35" s="295" t="s">
        <v>118</v>
      </c>
      <c r="H35" s="295"/>
      <c r="I35" s="295"/>
      <c r="J35" s="295"/>
      <c r="K35" s="168"/>
    </row>
    <row r="36" spans="2:11" ht="15" customHeight="1">
      <c r="B36" s="171"/>
      <c r="C36" s="172"/>
      <c r="D36" s="170"/>
      <c r="E36" s="78" t="s">
        <v>319</v>
      </c>
      <c r="F36" s="170"/>
      <c r="G36" s="295" t="s">
        <v>119</v>
      </c>
      <c r="H36" s="295"/>
      <c r="I36" s="295"/>
      <c r="J36" s="295"/>
      <c r="K36" s="168"/>
    </row>
    <row r="37" spans="2:11" ht="15" customHeight="1">
      <c r="B37" s="171"/>
      <c r="C37" s="172"/>
      <c r="D37" s="170"/>
      <c r="E37" s="78" t="s">
        <v>383</v>
      </c>
      <c r="F37" s="170"/>
      <c r="G37" s="295" t="s">
        <v>120</v>
      </c>
      <c r="H37" s="295"/>
      <c r="I37" s="295"/>
      <c r="J37" s="295"/>
      <c r="K37" s="168"/>
    </row>
    <row r="38" spans="2:11" ht="15" customHeight="1">
      <c r="B38" s="171"/>
      <c r="C38" s="172"/>
      <c r="D38" s="170"/>
      <c r="E38" s="78" t="s">
        <v>384</v>
      </c>
      <c r="F38" s="170"/>
      <c r="G38" s="295" t="s">
        <v>121</v>
      </c>
      <c r="H38" s="295"/>
      <c r="I38" s="295"/>
      <c r="J38" s="295"/>
      <c r="K38" s="168"/>
    </row>
    <row r="39" spans="2:11" ht="15" customHeight="1">
      <c r="B39" s="171"/>
      <c r="C39" s="172"/>
      <c r="D39" s="170"/>
      <c r="E39" s="78" t="s">
        <v>385</v>
      </c>
      <c r="F39" s="170"/>
      <c r="G39" s="295" t="s">
        <v>122</v>
      </c>
      <c r="H39" s="295"/>
      <c r="I39" s="295"/>
      <c r="J39" s="295"/>
      <c r="K39" s="168"/>
    </row>
    <row r="40" spans="2:11" ht="15" customHeight="1">
      <c r="B40" s="171"/>
      <c r="C40" s="172"/>
      <c r="D40" s="170"/>
      <c r="E40" s="78" t="s">
        <v>123</v>
      </c>
      <c r="F40" s="170"/>
      <c r="G40" s="295" t="s">
        <v>124</v>
      </c>
      <c r="H40" s="295"/>
      <c r="I40" s="295"/>
      <c r="J40" s="295"/>
      <c r="K40" s="168"/>
    </row>
    <row r="41" spans="2:11" ht="15" customHeight="1">
      <c r="B41" s="171"/>
      <c r="C41" s="172"/>
      <c r="D41" s="170"/>
      <c r="E41" s="78"/>
      <c r="F41" s="170"/>
      <c r="G41" s="295" t="s">
        <v>125</v>
      </c>
      <c r="H41" s="295"/>
      <c r="I41" s="295"/>
      <c r="J41" s="295"/>
      <c r="K41" s="168"/>
    </row>
    <row r="42" spans="2:11" ht="15" customHeight="1">
      <c r="B42" s="171"/>
      <c r="C42" s="172"/>
      <c r="D42" s="170"/>
      <c r="E42" s="78" t="s">
        <v>126</v>
      </c>
      <c r="F42" s="170"/>
      <c r="G42" s="295" t="s">
        <v>127</v>
      </c>
      <c r="H42" s="295"/>
      <c r="I42" s="295"/>
      <c r="J42" s="295"/>
      <c r="K42" s="168"/>
    </row>
    <row r="43" spans="2:11" ht="15" customHeight="1">
      <c r="B43" s="171"/>
      <c r="C43" s="172"/>
      <c r="D43" s="170"/>
      <c r="E43" s="78" t="s">
        <v>387</v>
      </c>
      <c r="F43" s="170"/>
      <c r="G43" s="295" t="s">
        <v>128</v>
      </c>
      <c r="H43" s="295"/>
      <c r="I43" s="295"/>
      <c r="J43" s="295"/>
      <c r="K43" s="168"/>
    </row>
    <row r="44" spans="2:11" ht="12.75" customHeight="1">
      <c r="B44" s="171"/>
      <c r="C44" s="172"/>
      <c r="D44" s="170"/>
      <c r="E44" s="170"/>
      <c r="F44" s="170"/>
      <c r="G44" s="170"/>
      <c r="H44" s="170"/>
      <c r="I44" s="170"/>
      <c r="J44" s="170"/>
      <c r="K44" s="168"/>
    </row>
    <row r="45" spans="2:11" ht="15" customHeight="1">
      <c r="B45" s="171"/>
      <c r="C45" s="172"/>
      <c r="D45" s="295" t="s">
        <v>129</v>
      </c>
      <c r="E45" s="295"/>
      <c r="F45" s="295"/>
      <c r="G45" s="295"/>
      <c r="H45" s="295"/>
      <c r="I45" s="295"/>
      <c r="J45" s="295"/>
      <c r="K45" s="168"/>
    </row>
    <row r="46" spans="2:11" ht="15" customHeight="1">
      <c r="B46" s="171"/>
      <c r="C46" s="172"/>
      <c r="D46" s="172"/>
      <c r="E46" s="295" t="s">
        <v>130</v>
      </c>
      <c r="F46" s="295"/>
      <c r="G46" s="295"/>
      <c r="H46" s="295"/>
      <c r="I46" s="295"/>
      <c r="J46" s="295"/>
      <c r="K46" s="168"/>
    </row>
    <row r="47" spans="2:11" ht="15" customHeight="1">
      <c r="B47" s="171"/>
      <c r="C47" s="172"/>
      <c r="D47" s="172"/>
      <c r="E47" s="295" t="s">
        <v>131</v>
      </c>
      <c r="F47" s="295"/>
      <c r="G47" s="295"/>
      <c r="H47" s="295"/>
      <c r="I47" s="295"/>
      <c r="J47" s="295"/>
      <c r="K47" s="168"/>
    </row>
    <row r="48" spans="2:11" ht="15" customHeight="1">
      <c r="B48" s="171"/>
      <c r="C48" s="172"/>
      <c r="D48" s="172"/>
      <c r="E48" s="295" t="s">
        <v>132</v>
      </c>
      <c r="F48" s="295"/>
      <c r="G48" s="295"/>
      <c r="H48" s="295"/>
      <c r="I48" s="295"/>
      <c r="J48" s="295"/>
      <c r="K48" s="168"/>
    </row>
    <row r="49" spans="2:11" ht="15" customHeight="1">
      <c r="B49" s="171"/>
      <c r="C49" s="172"/>
      <c r="D49" s="295" t="s">
        <v>133</v>
      </c>
      <c r="E49" s="295"/>
      <c r="F49" s="295"/>
      <c r="G49" s="295"/>
      <c r="H49" s="295"/>
      <c r="I49" s="295"/>
      <c r="J49" s="295"/>
      <c r="K49" s="168"/>
    </row>
    <row r="50" spans="2:11" ht="25.5" customHeight="1">
      <c r="B50" s="167"/>
      <c r="C50" s="294" t="s">
        <v>134</v>
      </c>
      <c r="D50" s="294"/>
      <c r="E50" s="294"/>
      <c r="F50" s="294"/>
      <c r="G50" s="294"/>
      <c r="H50" s="294"/>
      <c r="I50" s="294"/>
      <c r="J50" s="294"/>
      <c r="K50" s="168"/>
    </row>
    <row r="51" spans="2:11" ht="5.25" customHeight="1">
      <c r="B51" s="167"/>
      <c r="C51" s="169"/>
      <c r="D51" s="169"/>
      <c r="E51" s="169"/>
      <c r="F51" s="169"/>
      <c r="G51" s="169"/>
      <c r="H51" s="169"/>
      <c r="I51" s="169"/>
      <c r="J51" s="169"/>
      <c r="K51" s="168"/>
    </row>
    <row r="52" spans="2:11" ht="15" customHeight="1">
      <c r="B52" s="167"/>
      <c r="C52" s="295" t="s">
        <v>135</v>
      </c>
      <c r="D52" s="295"/>
      <c r="E52" s="295"/>
      <c r="F52" s="295"/>
      <c r="G52" s="295"/>
      <c r="H52" s="295"/>
      <c r="I52" s="295"/>
      <c r="J52" s="295"/>
      <c r="K52" s="168"/>
    </row>
    <row r="53" spans="2:11" ht="15" customHeight="1">
      <c r="B53" s="167"/>
      <c r="C53" s="295" t="s">
        <v>136</v>
      </c>
      <c r="D53" s="295"/>
      <c r="E53" s="295"/>
      <c r="F53" s="295"/>
      <c r="G53" s="295"/>
      <c r="H53" s="295"/>
      <c r="I53" s="295"/>
      <c r="J53" s="295"/>
      <c r="K53" s="168"/>
    </row>
    <row r="54" spans="2:11" ht="12.75" customHeight="1">
      <c r="B54" s="167"/>
      <c r="C54" s="170"/>
      <c r="D54" s="170"/>
      <c r="E54" s="170"/>
      <c r="F54" s="170"/>
      <c r="G54" s="170"/>
      <c r="H54" s="170"/>
      <c r="I54" s="170"/>
      <c r="J54" s="170"/>
      <c r="K54" s="168"/>
    </row>
    <row r="55" spans="2:11" ht="15" customHeight="1">
      <c r="B55" s="167"/>
      <c r="C55" s="295" t="s">
        <v>137</v>
      </c>
      <c r="D55" s="295"/>
      <c r="E55" s="295"/>
      <c r="F55" s="295"/>
      <c r="G55" s="295"/>
      <c r="H55" s="295"/>
      <c r="I55" s="295"/>
      <c r="J55" s="295"/>
      <c r="K55" s="168"/>
    </row>
    <row r="56" spans="2:11" ht="15" customHeight="1">
      <c r="B56" s="167"/>
      <c r="C56" s="172"/>
      <c r="D56" s="295" t="s">
        <v>138</v>
      </c>
      <c r="E56" s="295"/>
      <c r="F56" s="295"/>
      <c r="G56" s="295"/>
      <c r="H56" s="295"/>
      <c r="I56" s="295"/>
      <c r="J56" s="295"/>
      <c r="K56" s="168"/>
    </row>
    <row r="57" spans="2:11" ht="15" customHeight="1">
      <c r="B57" s="167"/>
      <c r="C57" s="172"/>
      <c r="D57" s="295" t="s">
        <v>139</v>
      </c>
      <c r="E57" s="295"/>
      <c r="F57" s="295"/>
      <c r="G57" s="295"/>
      <c r="H57" s="295"/>
      <c r="I57" s="295"/>
      <c r="J57" s="295"/>
      <c r="K57" s="168"/>
    </row>
    <row r="58" spans="2:11" ht="15" customHeight="1">
      <c r="B58" s="167"/>
      <c r="C58" s="172"/>
      <c r="D58" s="295" t="s">
        <v>140</v>
      </c>
      <c r="E58" s="295"/>
      <c r="F58" s="295"/>
      <c r="G58" s="295"/>
      <c r="H58" s="295"/>
      <c r="I58" s="295"/>
      <c r="J58" s="295"/>
      <c r="K58" s="168"/>
    </row>
    <row r="59" spans="2:11" ht="15" customHeight="1">
      <c r="B59" s="167"/>
      <c r="C59" s="172"/>
      <c r="D59" s="295" t="s">
        <v>141</v>
      </c>
      <c r="E59" s="295"/>
      <c r="F59" s="295"/>
      <c r="G59" s="295"/>
      <c r="H59" s="295"/>
      <c r="I59" s="295"/>
      <c r="J59" s="295"/>
      <c r="K59" s="168"/>
    </row>
    <row r="60" spans="2:11" ht="15" customHeight="1">
      <c r="B60" s="167"/>
      <c r="C60" s="172"/>
      <c r="D60" s="297" t="s">
        <v>142</v>
      </c>
      <c r="E60" s="297"/>
      <c r="F60" s="297"/>
      <c r="G60" s="297"/>
      <c r="H60" s="297"/>
      <c r="I60" s="297"/>
      <c r="J60" s="297"/>
      <c r="K60" s="168"/>
    </row>
    <row r="61" spans="2:11" ht="15" customHeight="1">
      <c r="B61" s="167"/>
      <c r="C61" s="172"/>
      <c r="D61" s="295" t="s">
        <v>143</v>
      </c>
      <c r="E61" s="295"/>
      <c r="F61" s="295"/>
      <c r="G61" s="295"/>
      <c r="H61" s="295"/>
      <c r="I61" s="295"/>
      <c r="J61" s="295"/>
      <c r="K61" s="168"/>
    </row>
    <row r="62" spans="2:11" ht="12.75" customHeight="1">
      <c r="B62" s="167"/>
      <c r="C62" s="172"/>
      <c r="D62" s="172"/>
      <c r="E62" s="174"/>
      <c r="F62" s="172"/>
      <c r="G62" s="172"/>
      <c r="H62" s="172"/>
      <c r="I62" s="172"/>
      <c r="J62" s="172"/>
      <c r="K62" s="168"/>
    </row>
    <row r="63" spans="2:11" ht="15" customHeight="1">
      <c r="B63" s="167"/>
      <c r="C63" s="172"/>
      <c r="D63" s="295" t="s">
        <v>144</v>
      </c>
      <c r="E63" s="295"/>
      <c r="F63" s="295"/>
      <c r="G63" s="295"/>
      <c r="H63" s="295"/>
      <c r="I63" s="295"/>
      <c r="J63" s="295"/>
      <c r="K63" s="168"/>
    </row>
    <row r="64" spans="2:11" ht="15" customHeight="1">
      <c r="B64" s="167"/>
      <c r="C64" s="172"/>
      <c r="D64" s="297" t="s">
        <v>145</v>
      </c>
      <c r="E64" s="297"/>
      <c r="F64" s="297"/>
      <c r="G64" s="297"/>
      <c r="H64" s="297"/>
      <c r="I64" s="297"/>
      <c r="J64" s="297"/>
      <c r="K64" s="168"/>
    </row>
    <row r="65" spans="2:11" ht="15" customHeight="1">
      <c r="B65" s="167"/>
      <c r="C65" s="172"/>
      <c r="D65" s="295" t="s">
        <v>146</v>
      </c>
      <c r="E65" s="295"/>
      <c r="F65" s="295"/>
      <c r="G65" s="295"/>
      <c r="H65" s="295"/>
      <c r="I65" s="295"/>
      <c r="J65" s="295"/>
      <c r="K65" s="168"/>
    </row>
    <row r="66" spans="2:11" ht="15" customHeight="1">
      <c r="B66" s="167"/>
      <c r="C66" s="172"/>
      <c r="D66" s="295" t="s">
        <v>147</v>
      </c>
      <c r="E66" s="295"/>
      <c r="F66" s="295"/>
      <c r="G66" s="295"/>
      <c r="H66" s="295"/>
      <c r="I66" s="295"/>
      <c r="J66" s="295"/>
      <c r="K66" s="168"/>
    </row>
    <row r="67" spans="2:11" ht="15" customHeight="1">
      <c r="B67" s="167"/>
      <c r="C67" s="172"/>
      <c r="D67" s="295" t="s">
        <v>148</v>
      </c>
      <c r="E67" s="295"/>
      <c r="F67" s="295"/>
      <c r="G67" s="295"/>
      <c r="H67" s="295"/>
      <c r="I67" s="295"/>
      <c r="J67" s="295"/>
      <c r="K67" s="168"/>
    </row>
    <row r="68" spans="2:11" ht="15" customHeight="1">
      <c r="B68" s="167"/>
      <c r="C68" s="172"/>
      <c r="D68" s="295" t="s">
        <v>149</v>
      </c>
      <c r="E68" s="295"/>
      <c r="F68" s="295"/>
      <c r="G68" s="295"/>
      <c r="H68" s="295"/>
      <c r="I68" s="295"/>
      <c r="J68" s="295"/>
      <c r="K68" s="168"/>
    </row>
    <row r="69" spans="2:11" ht="12.75" customHeight="1">
      <c r="B69" s="175"/>
      <c r="C69" s="176"/>
      <c r="D69" s="176"/>
      <c r="E69" s="176"/>
      <c r="F69" s="176"/>
      <c r="G69" s="176"/>
      <c r="H69" s="176"/>
      <c r="I69" s="176"/>
      <c r="J69" s="176"/>
      <c r="K69" s="177"/>
    </row>
    <row r="70" spans="2:11" ht="18.75" customHeight="1">
      <c r="B70" s="178"/>
      <c r="C70" s="178"/>
      <c r="D70" s="178"/>
      <c r="E70" s="178"/>
      <c r="F70" s="178"/>
      <c r="G70" s="178"/>
      <c r="H70" s="178"/>
      <c r="I70" s="178"/>
      <c r="J70" s="178"/>
      <c r="K70" s="179"/>
    </row>
    <row r="71" spans="2:11" ht="18.75" customHeight="1">
      <c r="B71" s="179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2:11" ht="7.5" customHeight="1">
      <c r="B72" s="180"/>
      <c r="C72" s="181"/>
      <c r="D72" s="181"/>
      <c r="E72" s="181"/>
      <c r="F72" s="181"/>
      <c r="G72" s="181"/>
      <c r="H72" s="181"/>
      <c r="I72" s="181"/>
      <c r="J72" s="181"/>
      <c r="K72" s="182"/>
    </row>
    <row r="73" spans="2:11" ht="45" customHeight="1">
      <c r="B73" s="183"/>
      <c r="C73" s="298" t="s">
        <v>365</v>
      </c>
      <c r="D73" s="298"/>
      <c r="E73" s="298"/>
      <c r="F73" s="298"/>
      <c r="G73" s="298"/>
      <c r="H73" s="298"/>
      <c r="I73" s="298"/>
      <c r="J73" s="298"/>
      <c r="K73" s="184"/>
    </row>
    <row r="74" spans="2:11" ht="17.25" customHeight="1">
      <c r="B74" s="183"/>
      <c r="C74" s="185" t="s">
        <v>150</v>
      </c>
      <c r="D74" s="185"/>
      <c r="E74" s="185"/>
      <c r="F74" s="185" t="s">
        <v>151</v>
      </c>
      <c r="G74" s="186"/>
      <c r="H74" s="185" t="s">
        <v>383</v>
      </c>
      <c r="I74" s="185" t="s">
        <v>323</v>
      </c>
      <c r="J74" s="185" t="s">
        <v>152</v>
      </c>
      <c r="K74" s="184"/>
    </row>
    <row r="75" spans="2:11" ht="17.25" customHeight="1">
      <c r="B75" s="183"/>
      <c r="C75" s="187" t="s">
        <v>153</v>
      </c>
      <c r="D75" s="187"/>
      <c r="E75" s="187"/>
      <c r="F75" s="188" t="s">
        <v>154</v>
      </c>
      <c r="G75" s="189"/>
      <c r="H75" s="187"/>
      <c r="I75" s="187"/>
      <c r="J75" s="187" t="s">
        <v>155</v>
      </c>
      <c r="K75" s="184"/>
    </row>
    <row r="76" spans="2:11" ht="5.25" customHeight="1">
      <c r="B76" s="183"/>
      <c r="C76" s="190"/>
      <c r="D76" s="190"/>
      <c r="E76" s="190"/>
      <c r="F76" s="190"/>
      <c r="G76" s="191"/>
      <c r="H76" s="190"/>
      <c r="I76" s="190"/>
      <c r="J76" s="190"/>
      <c r="K76" s="184"/>
    </row>
    <row r="77" spans="2:11" ht="15" customHeight="1">
      <c r="B77" s="183"/>
      <c r="C77" s="78" t="s">
        <v>319</v>
      </c>
      <c r="D77" s="190"/>
      <c r="E77" s="190"/>
      <c r="F77" s="192" t="s">
        <v>156</v>
      </c>
      <c r="G77" s="191"/>
      <c r="H77" s="78" t="s">
        <v>157</v>
      </c>
      <c r="I77" s="78" t="s">
        <v>158</v>
      </c>
      <c r="J77" s="78">
        <v>20</v>
      </c>
      <c r="K77" s="184"/>
    </row>
    <row r="78" spans="2:11" ht="15" customHeight="1">
      <c r="B78" s="183"/>
      <c r="C78" s="78" t="s">
        <v>159</v>
      </c>
      <c r="D78" s="78"/>
      <c r="E78" s="78"/>
      <c r="F78" s="192" t="s">
        <v>156</v>
      </c>
      <c r="G78" s="191"/>
      <c r="H78" s="78" t="s">
        <v>160</v>
      </c>
      <c r="I78" s="78" t="s">
        <v>158</v>
      </c>
      <c r="J78" s="78">
        <v>120</v>
      </c>
      <c r="K78" s="184"/>
    </row>
    <row r="79" spans="2:11" ht="15" customHeight="1">
      <c r="B79" s="193"/>
      <c r="C79" s="78" t="s">
        <v>161</v>
      </c>
      <c r="D79" s="78"/>
      <c r="E79" s="78"/>
      <c r="F79" s="192" t="s">
        <v>162</v>
      </c>
      <c r="G79" s="191"/>
      <c r="H79" s="78" t="s">
        <v>163</v>
      </c>
      <c r="I79" s="78" t="s">
        <v>158</v>
      </c>
      <c r="J79" s="78">
        <v>50</v>
      </c>
      <c r="K79" s="184"/>
    </row>
    <row r="80" spans="2:11" ht="15" customHeight="1">
      <c r="B80" s="193"/>
      <c r="C80" s="78" t="s">
        <v>164</v>
      </c>
      <c r="D80" s="78"/>
      <c r="E80" s="78"/>
      <c r="F80" s="192" t="s">
        <v>156</v>
      </c>
      <c r="G80" s="191"/>
      <c r="H80" s="78" t="s">
        <v>165</v>
      </c>
      <c r="I80" s="78" t="s">
        <v>166</v>
      </c>
      <c r="J80" s="78"/>
      <c r="K80" s="184"/>
    </row>
    <row r="81" spans="2:11" ht="15" customHeight="1">
      <c r="B81" s="193"/>
      <c r="C81" s="194" t="s">
        <v>167</v>
      </c>
      <c r="D81" s="194"/>
      <c r="E81" s="194"/>
      <c r="F81" s="195" t="s">
        <v>162</v>
      </c>
      <c r="G81" s="194"/>
      <c r="H81" s="194" t="s">
        <v>168</v>
      </c>
      <c r="I81" s="194" t="s">
        <v>158</v>
      </c>
      <c r="J81" s="194">
        <v>15</v>
      </c>
      <c r="K81" s="184"/>
    </row>
    <row r="82" spans="2:11" ht="15" customHeight="1">
      <c r="B82" s="193"/>
      <c r="C82" s="194" t="s">
        <v>169</v>
      </c>
      <c r="D82" s="194"/>
      <c r="E82" s="194"/>
      <c r="F82" s="195" t="s">
        <v>162</v>
      </c>
      <c r="G82" s="194"/>
      <c r="H82" s="194" t="s">
        <v>170</v>
      </c>
      <c r="I82" s="194" t="s">
        <v>158</v>
      </c>
      <c r="J82" s="194">
        <v>15</v>
      </c>
      <c r="K82" s="184"/>
    </row>
    <row r="83" spans="2:11" ht="15" customHeight="1">
      <c r="B83" s="193"/>
      <c r="C83" s="194" t="s">
        <v>171</v>
      </c>
      <c r="D83" s="194"/>
      <c r="E83" s="194"/>
      <c r="F83" s="195" t="s">
        <v>162</v>
      </c>
      <c r="G83" s="194"/>
      <c r="H83" s="194" t="s">
        <v>172</v>
      </c>
      <c r="I83" s="194" t="s">
        <v>158</v>
      </c>
      <c r="J83" s="194">
        <v>20</v>
      </c>
      <c r="K83" s="184"/>
    </row>
    <row r="84" spans="2:11" ht="15" customHeight="1">
      <c r="B84" s="193"/>
      <c r="C84" s="194" t="s">
        <v>173</v>
      </c>
      <c r="D84" s="194"/>
      <c r="E84" s="194"/>
      <c r="F84" s="195" t="s">
        <v>162</v>
      </c>
      <c r="G84" s="194"/>
      <c r="H84" s="194" t="s">
        <v>174</v>
      </c>
      <c r="I84" s="194" t="s">
        <v>158</v>
      </c>
      <c r="J84" s="194">
        <v>20</v>
      </c>
      <c r="K84" s="184"/>
    </row>
    <row r="85" spans="2:11" ht="15" customHeight="1">
      <c r="B85" s="193"/>
      <c r="C85" s="78" t="s">
        <v>175</v>
      </c>
      <c r="D85" s="78"/>
      <c r="E85" s="78"/>
      <c r="F85" s="192" t="s">
        <v>162</v>
      </c>
      <c r="G85" s="191"/>
      <c r="H85" s="78" t="s">
        <v>176</v>
      </c>
      <c r="I85" s="78" t="s">
        <v>158</v>
      </c>
      <c r="J85" s="78">
        <v>50</v>
      </c>
      <c r="K85" s="184"/>
    </row>
    <row r="86" spans="2:11" ht="15" customHeight="1">
      <c r="B86" s="193"/>
      <c r="C86" s="78" t="s">
        <v>177</v>
      </c>
      <c r="D86" s="78"/>
      <c r="E86" s="78"/>
      <c r="F86" s="192" t="s">
        <v>162</v>
      </c>
      <c r="G86" s="191"/>
      <c r="H86" s="78" t="s">
        <v>178</v>
      </c>
      <c r="I86" s="78" t="s">
        <v>158</v>
      </c>
      <c r="J86" s="78">
        <v>20</v>
      </c>
      <c r="K86" s="184"/>
    </row>
    <row r="87" spans="2:11" ht="15" customHeight="1">
      <c r="B87" s="193"/>
      <c r="C87" s="78" t="s">
        <v>179</v>
      </c>
      <c r="D87" s="78"/>
      <c r="E87" s="78"/>
      <c r="F87" s="192" t="s">
        <v>162</v>
      </c>
      <c r="G87" s="191"/>
      <c r="H87" s="78" t="s">
        <v>180</v>
      </c>
      <c r="I87" s="78" t="s">
        <v>158</v>
      </c>
      <c r="J87" s="78">
        <v>20</v>
      </c>
      <c r="K87" s="184"/>
    </row>
    <row r="88" spans="2:11" ht="15" customHeight="1">
      <c r="B88" s="193"/>
      <c r="C88" s="78" t="s">
        <v>181</v>
      </c>
      <c r="D88" s="78"/>
      <c r="E88" s="78"/>
      <c r="F88" s="192" t="s">
        <v>162</v>
      </c>
      <c r="G88" s="191"/>
      <c r="H88" s="78" t="s">
        <v>182</v>
      </c>
      <c r="I88" s="78" t="s">
        <v>158</v>
      </c>
      <c r="J88" s="78">
        <v>50</v>
      </c>
      <c r="K88" s="184"/>
    </row>
    <row r="89" spans="2:11" ht="15" customHeight="1">
      <c r="B89" s="193"/>
      <c r="C89" s="78" t="s">
        <v>183</v>
      </c>
      <c r="D89" s="78"/>
      <c r="E89" s="78"/>
      <c r="F89" s="192" t="s">
        <v>162</v>
      </c>
      <c r="G89" s="191"/>
      <c r="H89" s="78" t="s">
        <v>183</v>
      </c>
      <c r="I89" s="78" t="s">
        <v>158</v>
      </c>
      <c r="J89" s="78">
        <v>50</v>
      </c>
      <c r="K89" s="184"/>
    </row>
    <row r="90" spans="2:11" ht="15" customHeight="1">
      <c r="B90" s="193"/>
      <c r="C90" s="78" t="s">
        <v>388</v>
      </c>
      <c r="D90" s="78"/>
      <c r="E90" s="78"/>
      <c r="F90" s="192" t="s">
        <v>162</v>
      </c>
      <c r="G90" s="191"/>
      <c r="H90" s="78" t="s">
        <v>184</v>
      </c>
      <c r="I90" s="78" t="s">
        <v>158</v>
      </c>
      <c r="J90" s="78">
        <v>255</v>
      </c>
      <c r="K90" s="184"/>
    </row>
    <row r="91" spans="2:11" ht="15" customHeight="1">
      <c r="B91" s="193"/>
      <c r="C91" s="78" t="s">
        <v>185</v>
      </c>
      <c r="D91" s="78"/>
      <c r="E91" s="78"/>
      <c r="F91" s="192" t="s">
        <v>156</v>
      </c>
      <c r="G91" s="191"/>
      <c r="H91" s="78" t="s">
        <v>186</v>
      </c>
      <c r="I91" s="78" t="s">
        <v>187</v>
      </c>
      <c r="J91" s="78"/>
      <c r="K91" s="184"/>
    </row>
    <row r="92" spans="2:11" ht="15" customHeight="1">
      <c r="B92" s="193"/>
      <c r="C92" s="78" t="s">
        <v>188</v>
      </c>
      <c r="D92" s="78"/>
      <c r="E92" s="78"/>
      <c r="F92" s="192" t="s">
        <v>156</v>
      </c>
      <c r="G92" s="191"/>
      <c r="H92" s="78" t="s">
        <v>189</v>
      </c>
      <c r="I92" s="78" t="s">
        <v>190</v>
      </c>
      <c r="J92" s="78"/>
      <c r="K92" s="184"/>
    </row>
    <row r="93" spans="2:11" ht="15" customHeight="1">
      <c r="B93" s="193"/>
      <c r="C93" s="78" t="s">
        <v>191</v>
      </c>
      <c r="D93" s="78"/>
      <c r="E93" s="78"/>
      <c r="F93" s="192" t="s">
        <v>156</v>
      </c>
      <c r="G93" s="191"/>
      <c r="H93" s="78" t="s">
        <v>191</v>
      </c>
      <c r="I93" s="78" t="s">
        <v>190</v>
      </c>
      <c r="J93" s="78"/>
      <c r="K93" s="184"/>
    </row>
    <row r="94" spans="2:11" ht="15" customHeight="1">
      <c r="B94" s="193"/>
      <c r="C94" s="78" t="s">
        <v>304</v>
      </c>
      <c r="D94" s="78"/>
      <c r="E94" s="78"/>
      <c r="F94" s="192" t="s">
        <v>156</v>
      </c>
      <c r="G94" s="191"/>
      <c r="H94" s="78" t="s">
        <v>192</v>
      </c>
      <c r="I94" s="78" t="s">
        <v>190</v>
      </c>
      <c r="J94" s="78"/>
      <c r="K94" s="184"/>
    </row>
    <row r="95" spans="2:11" ht="15" customHeight="1">
      <c r="B95" s="193"/>
      <c r="C95" s="78" t="s">
        <v>314</v>
      </c>
      <c r="D95" s="78"/>
      <c r="E95" s="78"/>
      <c r="F95" s="192" t="s">
        <v>156</v>
      </c>
      <c r="G95" s="191"/>
      <c r="H95" s="78" t="s">
        <v>193</v>
      </c>
      <c r="I95" s="78" t="s">
        <v>190</v>
      </c>
      <c r="J95" s="78"/>
      <c r="K95" s="184"/>
    </row>
    <row r="96" spans="2:11" ht="15" customHeight="1">
      <c r="B96" s="196"/>
      <c r="C96" s="197"/>
      <c r="D96" s="197"/>
      <c r="E96" s="197"/>
      <c r="F96" s="197"/>
      <c r="G96" s="197"/>
      <c r="H96" s="197"/>
      <c r="I96" s="197"/>
      <c r="J96" s="197"/>
      <c r="K96" s="198"/>
    </row>
    <row r="97" spans="2:11" ht="18.75" customHeight="1">
      <c r="B97" s="199"/>
      <c r="C97" s="200"/>
      <c r="D97" s="200"/>
      <c r="E97" s="200"/>
      <c r="F97" s="200"/>
      <c r="G97" s="200"/>
      <c r="H97" s="200"/>
      <c r="I97" s="200"/>
      <c r="J97" s="200"/>
      <c r="K97" s="199"/>
    </row>
    <row r="98" spans="2:11" ht="18.75" customHeight="1">
      <c r="B98" s="179"/>
      <c r="C98" s="179"/>
      <c r="D98" s="179"/>
      <c r="E98" s="179"/>
      <c r="F98" s="179"/>
      <c r="G98" s="179"/>
      <c r="H98" s="179"/>
      <c r="I98" s="179"/>
      <c r="J98" s="179"/>
      <c r="K98" s="179"/>
    </row>
    <row r="99" spans="2:11" ht="7.5" customHeight="1">
      <c r="B99" s="180"/>
      <c r="C99" s="181"/>
      <c r="D99" s="181"/>
      <c r="E99" s="181"/>
      <c r="F99" s="181"/>
      <c r="G99" s="181"/>
      <c r="H99" s="181"/>
      <c r="I99" s="181"/>
      <c r="J99" s="181"/>
      <c r="K99" s="182"/>
    </row>
    <row r="100" spans="2:11" ht="45" customHeight="1">
      <c r="B100" s="183"/>
      <c r="C100" s="298" t="s">
        <v>194</v>
      </c>
      <c r="D100" s="298"/>
      <c r="E100" s="298"/>
      <c r="F100" s="298"/>
      <c r="G100" s="298"/>
      <c r="H100" s="298"/>
      <c r="I100" s="298"/>
      <c r="J100" s="298"/>
      <c r="K100" s="184"/>
    </row>
    <row r="101" spans="2:11" ht="17.25" customHeight="1">
      <c r="B101" s="183"/>
      <c r="C101" s="185" t="s">
        <v>150</v>
      </c>
      <c r="D101" s="185"/>
      <c r="E101" s="185"/>
      <c r="F101" s="185" t="s">
        <v>151</v>
      </c>
      <c r="G101" s="186"/>
      <c r="H101" s="185" t="s">
        <v>383</v>
      </c>
      <c r="I101" s="185" t="s">
        <v>323</v>
      </c>
      <c r="J101" s="185" t="s">
        <v>152</v>
      </c>
      <c r="K101" s="184"/>
    </row>
    <row r="102" spans="2:11" ht="17.25" customHeight="1">
      <c r="B102" s="183"/>
      <c r="C102" s="187" t="s">
        <v>153</v>
      </c>
      <c r="D102" s="187"/>
      <c r="E102" s="187"/>
      <c r="F102" s="188" t="s">
        <v>154</v>
      </c>
      <c r="G102" s="189"/>
      <c r="H102" s="187"/>
      <c r="I102" s="187"/>
      <c r="J102" s="187" t="s">
        <v>155</v>
      </c>
      <c r="K102" s="184"/>
    </row>
    <row r="103" spans="2:11" ht="5.25" customHeight="1">
      <c r="B103" s="183"/>
      <c r="C103" s="185"/>
      <c r="D103" s="185"/>
      <c r="E103" s="185"/>
      <c r="F103" s="185"/>
      <c r="G103" s="201"/>
      <c r="H103" s="185"/>
      <c r="I103" s="185"/>
      <c r="J103" s="185"/>
      <c r="K103" s="184"/>
    </row>
    <row r="104" spans="2:11" ht="15" customHeight="1">
      <c r="B104" s="183"/>
      <c r="C104" s="78" t="s">
        <v>319</v>
      </c>
      <c r="D104" s="190"/>
      <c r="E104" s="190"/>
      <c r="F104" s="192" t="s">
        <v>156</v>
      </c>
      <c r="G104" s="201"/>
      <c r="H104" s="78" t="s">
        <v>195</v>
      </c>
      <c r="I104" s="78" t="s">
        <v>158</v>
      </c>
      <c r="J104" s="78">
        <v>20</v>
      </c>
      <c r="K104" s="184"/>
    </row>
    <row r="105" spans="2:11" ht="15" customHeight="1">
      <c r="B105" s="183"/>
      <c r="C105" s="78" t="s">
        <v>159</v>
      </c>
      <c r="D105" s="78"/>
      <c r="E105" s="78"/>
      <c r="F105" s="192" t="s">
        <v>156</v>
      </c>
      <c r="G105" s="78"/>
      <c r="H105" s="78" t="s">
        <v>195</v>
      </c>
      <c r="I105" s="78" t="s">
        <v>158</v>
      </c>
      <c r="J105" s="78">
        <v>120</v>
      </c>
      <c r="K105" s="184"/>
    </row>
    <row r="106" spans="2:11" ht="15" customHeight="1">
      <c r="B106" s="193"/>
      <c r="C106" s="78" t="s">
        <v>161</v>
      </c>
      <c r="D106" s="78"/>
      <c r="E106" s="78"/>
      <c r="F106" s="192" t="s">
        <v>162</v>
      </c>
      <c r="G106" s="78"/>
      <c r="H106" s="78" t="s">
        <v>195</v>
      </c>
      <c r="I106" s="78" t="s">
        <v>158</v>
      </c>
      <c r="J106" s="78">
        <v>50</v>
      </c>
      <c r="K106" s="184"/>
    </row>
    <row r="107" spans="2:11" ht="15" customHeight="1">
      <c r="B107" s="193"/>
      <c r="C107" s="78" t="s">
        <v>164</v>
      </c>
      <c r="D107" s="78"/>
      <c r="E107" s="78"/>
      <c r="F107" s="192" t="s">
        <v>156</v>
      </c>
      <c r="G107" s="78"/>
      <c r="H107" s="78" t="s">
        <v>195</v>
      </c>
      <c r="I107" s="78" t="s">
        <v>166</v>
      </c>
      <c r="J107" s="78"/>
      <c r="K107" s="184"/>
    </row>
    <row r="108" spans="2:11" ht="15" customHeight="1">
      <c r="B108" s="193"/>
      <c r="C108" s="78" t="s">
        <v>175</v>
      </c>
      <c r="D108" s="78"/>
      <c r="E108" s="78"/>
      <c r="F108" s="192" t="s">
        <v>162</v>
      </c>
      <c r="G108" s="78"/>
      <c r="H108" s="78" t="s">
        <v>195</v>
      </c>
      <c r="I108" s="78" t="s">
        <v>158</v>
      </c>
      <c r="J108" s="78">
        <v>50</v>
      </c>
      <c r="K108" s="184"/>
    </row>
    <row r="109" spans="2:11" ht="15" customHeight="1">
      <c r="B109" s="193"/>
      <c r="C109" s="78" t="s">
        <v>183</v>
      </c>
      <c r="D109" s="78"/>
      <c r="E109" s="78"/>
      <c r="F109" s="192" t="s">
        <v>162</v>
      </c>
      <c r="G109" s="78"/>
      <c r="H109" s="78" t="s">
        <v>195</v>
      </c>
      <c r="I109" s="78" t="s">
        <v>158</v>
      </c>
      <c r="J109" s="78">
        <v>50</v>
      </c>
      <c r="K109" s="184"/>
    </row>
    <row r="110" spans="2:11" ht="15" customHeight="1">
      <c r="B110" s="193"/>
      <c r="C110" s="78" t="s">
        <v>181</v>
      </c>
      <c r="D110" s="78"/>
      <c r="E110" s="78"/>
      <c r="F110" s="192" t="s">
        <v>162</v>
      </c>
      <c r="G110" s="78"/>
      <c r="H110" s="78" t="s">
        <v>195</v>
      </c>
      <c r="I110" s="78" t="s">
        <v>158</v>
      </c>
      <c r="J110" s="78">
        <v>50</v>
      </c>
      <c r="K110" s="184"/>
    </row>
    <row r="111" spans="2:11" ht="15" customHeight="1">
      <c r="B111" s="193"/>
      <c r="C111" s="78" t="s">
        <v>319</v>
      </c>
      <c r="D111" s="78"/>
      <c r="E111" s="78"/>
      <c r="F111" s="192" t="s">
        <v>156</v>
      </c>
      <c r="G111" s="78"/>
      <c r="H111" s="78" t="s">
        <v>196</v>
      </c>
      <c r="I111" s="78" t="s">
        <v>158</v>
      </c>
      <c r="J111" s="78">
        <v>20</v>
      </c>
      <c r="K111" s="184"/>
    </row>
    <row r="112" spans="2:11" ht="15" customHeight="1">
      <c r="B112" s="193"/>
      <c r="C112" s="78" t="s">
        <v>197</v>
      </c>
      <c r="D112" s="78"/>
      <c r="E112" s="78"/>
      <c r="F112" s="192" t="s">
        <v>156</v>
      </c>
      <c r="G112" s="78"/>
      <c r="H112" s="78" t="s">
        <v>198</v>
      </c>
      <c r="I112" s="78" t="s">
        <v>158</v>
      </c>
      <c r="J112" s="78">
        <v>120</v>
      </c>
      <c r="K112" s="184"/>
    </row>
    <row r="113" spans="2:11" ht="15" customHeight="1">
      <c r="B113" s="193"/>
      <c r="C113" s="78" t="s">
        <v>304</v>
      </c>
      <c r="D113" s="78"/>
      <c r="E113" s="78"/>
      <c r="F113" s="192" t="s">
        <v>156</v>
      </c>
      <c r="G113" s="78"/>
      <c r="H113" s="78" t="s">
        <v>199</v>
      </c>
      <c r="I113" s="78" t="s">
        <v>190</v>
      </c>
      <c r="J113" s="78"/>
      <c r="K113" s="184"/>
    </row>
    <row r="114" spans="2:11" ht="15" customHeight="1">
      <c r="B114" s="193"/>
      <c r="C114" s="78" t="s">
        <v>314</v>
      </c>
      <c r="D114" s="78"/>
      <c r="E114" s="78"/>
      <c r="F114" s="192" t="s">
        <v>156</v>
      </c>
      <c r="G114" s="78"/>
      <c r="H114" s="78" t="s">
        <v>200</v>
      </c>
      <c r="I114" s="78" t="s">
        <v>190</v>
      </c>
      <c r="J114" s="78"/>
      <c r="K114" s="184"/>
    </row>
    <row r="115" spans="2:11" ht="15" customHeight="1">
      <c r="B115" s="193"/>
      <c r="C115" s="78" t="s">
        <v>323</v>
      </c>
      <c r="D115" s="78"/>
      <c r="E115" s="78"/>
      <c r="F115" s="192" t="s">
        <v>156</v>
      </c>
      <c r="G115" s="78"/>
      <c r="H115" s="78" t="s">
        <v>201</v>
      </c>
      <c r="I115" s="78" t="s">
        <v>202</v>
      </c>
      <c r="J115" s="78"/>
      <c r="K115" s="184"/>
    </row>
    <row r="116" spans="2:11" ht="15" customHeight="1">
      <c r="B116" s="196"/>
      <c r="C116" s="202"/>
      <c r="D116" s="202"/>
      <c r="E116" s="202"/>
      <c r="F116" s="202"/>
      <c r="G116" s="202"/>
      <c r="H116" s="202"/>
      <c r="I116" s="202"/>
      <c r="J116" s="202"/>
      <c r="K116" s="198"/>
    </row>
    <row r="117" spans="2:11" ht="18.75" customHeight="1">
      <c r="B117" s="203"/>
      <c r="C117" s="170"/>
      <c r="D117" s="170"/>
      <c r="E117" s="170"/>
      <c r="F117" s="204"/>
      <c r="G117" s="170"/>
      <c r="H117" s="170"/>
      <c r="I117" s="170"/>
      <c r="J117" s="170"/>
      <c r="K117" s="203"/>
    </row>
    <row r="118" spans="2:11" ht="18.75" customHeight="1">
      <c r="B118" s="179"/>
      <c r="C118" s="179"/>
      <c r="D118" s="179"/>
      <c r="E118" s="179"/>
      <c r="F118" s="179"/>
      <c r="G118" s="179"/>
      <c r="H118" s="179"/>
      <c r="I118" s="179"/>
      <c r="J118" s="179"/>
      <c r="K118" s="179"/>
    </row>
    <row r="119" spans="2:11" ht="7.5" customHeight="1">
      <c r="B119" s="205"/>
      <c r="C119" s="206"/>
      <c r="D119" s="206"/>
      <c r="E119" s="206"/>
      <c r="F119" s="206"/>
      <c r="G119" s="206"/>
      <c r="H119" s="206"/>
      <c r="I119" s="206"/>
      <c r="J119" s="206"/>
      <c r="K119" s="207"/>
    </row>
    <row r="120" spans="2:11" ht="45" customHeight="1">
      <c r="B120" s="208"/>
      <c r="C120" s="293" t="s">
        <v>203</v>
      </c>
      <c r="D120" s="293"/>
      <c r="E120" s="293"/>
      <c r="F120" s="293"/>
      <c r="G120" s="293"/>
      <c r="H120" s="293"/>
      <c r="I120" s="293"/>
      <c r="J120" s="293"/>
      <c r="K120" s="209"/>
    </row>
    <row r="121" spans="2:11" ht="17.25" customHeight="1">
      <c r="B121" s="210"/>
      <c r="C121" s="185" t="s">
        <v>150</v>
      </c>
      <c r="D121" s="185"/>
      <c r="E121" s="185"/>
      <c r="F121" s="185" t="s">
        <v>151</v>
      </c>
      <c r="G121" s="186"/>
      <c r="H121" s="185" t="s">
        <v>383</v>
      </c>
      <c r="I121" s="185" t="s">
        <v>323</v>
      </c>
      <c r="J121" s="185" t="s">
        <v>152</v>
      </c>
      <c r="K121" s="211"/>
    </row>
    <row r="122" spans="2:11" ht="17.25" customHeight="1">
      <c r="B122" s="210"/>
      <c r="C122" s="187" t="s">
        <v>153</v>
      </c>
      <c r="D122" s="187"/>
      <c r="E122" s="187"/>
      <c r="F122" s="188" t="s">
        <v>154</v>
      </c>
      <c r="G122" s="189"/>
      <c r="H122" s="187"/>
      <c r="I122" s="187"/>
      <c r="J122" s="187" t="s">
        <v>155</v>
      </c>
      <c r="K122" s="211"/>
    </row>
    <row r="123" spans="2:11" ht="5.25" customHeight="1">
      <c r="B123" s="212"/>
      <c r="C123" s="190"/>
      <c r="D123" s="190"/>
      <c r="E123" s="190"/>
      <c r="F123" s="190"/>
      <c r="G123" s="78"/>
      <c r="H123" s="190"/>
      <c r="I123" s="190"/>
      <c r="J123" s="190"/>
      <c r="K123" s="213"/>
    </row>
    <row r="124" spans="2:11" ht="15" customHeight="1">
      <c r="B124" s="212"/>
      <c r="C124" s="78" t="s">
        <v>159</v>
      </c>
      <c r="D124" s="190"/>
      <c r="E124" s="190"/>
      <c r="F124" s="192" t="s">
        <v>156</v>
      </c>
      <c r="G124" s="78"/>
      <c r="H124" s="78" t="s">
        <v>195</v>
      </c>
      <c r="I124" s="78" t="s">
        <v>158</v>
      </c>
      <c r="J124" s="78">
        <v>120</v>
      </c>
      <c r="K124" s="214"/>
    </row>
    <row r="125" spans="2:11" ht="15" customHeight="1">
      <c r="B125" s="212"/>
      <c r="C125" s="78" t="s">
        <v>204</v>
      </c>
      <c r="D125" s="78"/>
      <c r="E125" s="78"/>
      <c r="F125" s="192" t="s">
        <v>156</v>
      </c>
      <c r="G125" s="78"/>
      <c r="H125" s="78" t="s">
        <v>205</v>
      </c>
      <c r="I125" s="78" t="s">
        <v>158</v>
      </c>
      <c r="J125" s="78" t="s">
        <v>206</v>
      </c>
      <c r="K125" s="214"/>
    </row>
    <row r="126" spans="2:11" ht="15" customHeight="1">
      <c r="B126" s="212"/>
      <c r="C126" s="78" t="s">
        <v>105</v>
      </c>
      <c r="D126" s="78"/>
      <c r="E126" s="78"/>
      <c r="F126" s="192" t="s">
        <v>156</v>
      </c>
      <c r="G126" s="78"/>
      <c r="H126" s="78" t="s">
        <v>207</v>
      </c>
      <c r="I126" s="78" t="s">
        <v>158</v>
      </c>
      <c r="J126" s="78" t="s">
        <v>206</v>
      </c>
      <c r="K126" s="214"/>
    </row>
    <row r="127" spans="2:11" ht="15" customHeight="1">
      <c r="B127" s="212"/>
      <c r="C127" s="78" t="s">
        <v>167</v>
      </c>
      <c r="D127" s="78"/>
      <c r="E127" s="78"/>
      <c r="F127" s="192" t="s">
        <v>162</v>
      </c>
      <c r="G127" s="78"/>
      <c r="H127" s="78" t="s">
        <v>168</v>
      </c>
      <c r="I127" s="78" t="s">
        <v>158</v>
      </c>
      <c r="J127" s="78">
        <v>15</v>
      </c>
      <c r="K127" s="214"/>
    </row>
    <row r="128" spans="2:11" ht="15" customHeight="1">
      <c r="B128" s="212"/>
      <c r="C128" s="194" t="s">
        <v>169</v>
      </c>
      <c r="D128" s="194"/>
      <c r="E128" s="194"/>
      <c r="F128" s="195" t="s">
        <v>162</v>
      </c>
      <c r="G128" s="194"/>
      <c r="H128" s="194" t="s">
        <v>170</v>
      </c>
      <c r="I128" s="194" t="s">
        <v>158</v>
      </c>
      <c r="J128" s="194">
        <v>15</v>
      </c>
      <c r="K128" s="214"/>
    </row>
    <row r="129" spans="2:11" ht="15" customHeight="1">
      <c r="B129" s="212"/>
      <c r="C129" s="194" t="s">
        <v>171</v>
      </c>
      <c r="D129" s="194"/>
      <c r="E129" s="194"/>
      <c r="F129" s="195" t="s">
        <v>162</v>
      </c>
      <c r="G129" s="194"/>
      <c r="H129" s="194" t="s">
        <v>172</v>
      </c>
      <c r="I129" s="194" t="s">
        <v>158</v>
      </c>
      <c r="J129" s="194">
        <v>20</v>
      </c>
      <c r="K129" s="214"/>
    </row>
    <row r="130" spans="2:11" ht="15" customHeight="1">
      <c r="B130" s="212"/>
      <c r="C130" s="194" t="s">
        <v>173</v>
      </c>
      <c r="D130" s="194"/>
      <c r="E130" s="194"/>
      <c r="F130" s="195" t="s">
        <v>162</v>
      </c>
      <c r="G130" s="194"/>
      <c r="H130" s="194" t="s">
        <v>174</v>
      </c>
      <c r="I130" s="194" t="s">
        <v>158</v>
      </c>
      <c r="J130" s="194">
        <v>20</v>
      </c>
      <c r="K130" s="214"/>
    </row>
    <row r="131" spans="2:11" ht="15" customHeight="1">
      <c r="B131" s="212"/>
      <c r="C131" s="78" t="s">
        <v>161</v>
      </c>
      <c r="D131" s="78"/>
      <c r="E131" s="78"/>
      <c r="F131" s="192" t="s">
        <v>162</v>
      </c>
      <c r="G131" s="78"/>
      <c r="H131" s="78" t="s">
        <v>195</v>
      </c>
      <c r="I131" s="78" t="s">
        <v>158</v>
      </c>
      <c r="J131" s="78">
        <v>50</v>
      </c>
      <c r="K131" s="214"/>
    </row>
    <row r="132" spans="2:11" ht="15" customHeight="1">
      <c r="B132" s="212"/>
      <c r="C132" s="78" t="s">
        <v>175</v>
      </c>
      <c r="D132" s="78"/>
      <c r="E132" s="78"/>
      <c r="F132" s="192" t="s">
        <v>162</v>
      </c>
      <c r="G132" s="78"/>
      <c r="H132" s="78" t="s">
        <v>195</v>
      </c>
      <c r="I132" s="78" t="s">
        <v>158</v>
      </c>
      <c r="J132" s="78">
        <v>50</v>
      </c>
      <c r="K132" s="214"/>
    </row>
    <row r="133" spans="2:11" ht="15" customHeight="1">
      <c r="B133" s="212"/>
      <c r="C133" s="78" t="s">
        <v>181</v>
      </c>
      <c r="D133" s="78"/>
      <c r="E133" s="78"/>
      <c r="F133" s="192" t="s">
        <v>162</v>
      </c>
      <c r="G133" s="78"/>
      <c r="H133" s="78" t="s">
        <v>195</v>
      </c>
      <c r="I133" s="78" t="s">
        <v>158</v>
      </c>
      <c r="J133" s="78">
        <v>50</v>
      </c>
      <c r="K133" s="214"/>
    </row>
    <row r="134" spans="2:11" ht="15" customHeight="1">
      <c r="B134" s="212"/>
      <c r="C134" s="78" t="s">
        <v>183</v>
      </c>
      <c r="D134" s="78"/>
      <c r="E134" s="78"/>
      <c r="F134" s="192" t="s">
        <v>162</v>
      </c>
      <c r="G134" s="78"/>
      <c r="H134" s="78" t="s">
        <v>195</v>
      </c>
      <c r="I134" s="78" t="s">
        <v>158</v>
      </c>
      <c r="J134" s="78">
        <v>50</v>
      </c>
      <c r="K134" s="214"/>
    </row>
    <row r="135" spans="2:11" ht="15" customHeight="1">
      <c r="B135" s="212"/>
      <c r="C135" s="78" t="s">
        <v>388</v>
      </c>
      <c r="D135" s="78"/>
      <c r="E135" s="78"/>
      <c r="F135" s="192" t="s">
        <v>162</v>
      </c>
      <c r="G135" s="78"/>
      <c r="H135" s="78" t="s">
        <v>208</v>
      </c>
      <c r="I135" s="78" t="s">
        <v>158</v>
      </c>
      <c r="J135" s="78">
        <v>255</v>
      </c>
      <c r="K135" s="214"/>
    </row>
    <row r="136" spans="2:11" ht="15" customHeight="1">
      <c r="B136" s="212"/>
      <c r="C136" s="78" t="s">
        <v>185</v>
      </c>
      <c r="D136" s="78"/>
      <c r="E136" s="78"/>
      <c r="F136" s="192" t="s">
        <v>156</v>
      </c>
      <c r="G136" s="78"/>
      <c r="H136" s="78" t="s">
        <v>209</v>
      </c>
      <c r="I136" s="78" t="s">
        <v>187</v>
      </c>
      <c r="J136" s="78"/>
      <c r="K136" s="214"/>
    </row>
    <row r="137" spans="2:11" ht="15" customHeight="1">
      <c r="B137" s="212"/>
      <c r="C137" s="78" t="s">
        <v>188</v>
      </c>
      <c r="D137" s="78"/>
      <c r="E137" s="78"/>
      <c r="F137" s="192" t="s">
        <v>156</v>
      </c>
      <c r="G137" s="78"/>
      <c r="H137" s="78" t="s">
        <v>210</v>
      </c>
      <c r="I137" s="78" t="s">
        <v>190</v>
      </c>
      <c r="J137" s="78"/>
      <c r="K137" s="214"/>
    </row>
    <row r="138" spans="2:11" ht="15" customHeight="1">
      <c r="B138" s="212"/>
      <c r="C138" s="78" t="s">
        <v>191</v>
      </c>
      <c r="D138" s="78"/>
      <c r="E138" s="78"/>
      <c r="F138" s="192" t="s">
        <v>156</v>
      </c>
      <c r="G138" s="78"/>
      <c r="H138" s="78" t="s">
        <v>191</v>
      </c>
      <c r="I138" s="78" t="s">
        <v>190</v>
      </c>
      <c r="J138" s="78"/>
      <c r="K138" s="214"/>
    </row>
    <row r="139" spans="2:11" ht="15" customHeight="1">
      <c r="B139" s="212"/>
      <c r="C139" s="78" t="s">
        <v>304</v>
      </c>
      <c r="D139" s="78"/>
      <c r="E139" s="78"/>
      <c r="F139" s="192" t="s">
        <v>156</v>
      </c>
      <c r="G139" s="78"/>
      <c r="H139" s="78" t="s">
        <v>211</v>
      </c>
      <c r="I139" s="78" t="s">
        <v>190</v>
      </c>
      <c r="J139" s="78"/>
      <c r="K139" s="214"/>
    </row>
    <row r="140" spans="2:11" ht="15" customHeight="1">
      <c r="B140" s="212"/>
      <c r="C140" s="78" t="s">
        <v>212</v>
      </c>
      <c r="D140" s="78"/>
      <c r="E140" s="78"/>
      <c r="F140" s="192" t="s">
        <v>156</v>
      </c>
      <c r="G140" s="78"/>
      <c r="H140" s="78" t="s">
        <v>213</v>
      </c>
      <c r="I140" s="78" t="s">
        <v>190</v>
      </c>
      <c r="J140" s="78"/>
      <c r="K140" s="214"/>
    </row>
    <row r="141" spans="2:11" ht="15" customHeight="1">
      <c r="B141" s="215"/>
      <c r="C141" s="216"/>
      <c r="D141" s="216"/>
      <c r="E141" s="216"/>
      <c r="F141" s="216"/>
      <c r="G141" s="216"/>
      <c r="H141" s="216"/>
      <c r="I141" s="216"/>
      <c r="J141" s="216"/>
      <c r="K141" s="217"/>
    </row>
    <row r="142" spans="2:11" ht="18.75" customHeight="1">
      <c r="B142" s="170"/>
      <c r="C142" s="170"/>
      <c r="D142" s="170"/>
      <c r="E142" s="170"/>
      <c r="F142" s="204"/>
      <c r="G142" s="170"/>
      <c r="H142" s="170"/>
      <c r="I142" s="170"/>
      <c r="J142" s="170"/>
      <c r="K142" s="170"/>
    </row>
    <row r="143" spans="2:11" ht="18.75" customHeight="1">
      <c r="B143" s="179"/>
      <c r="C143" s="179"/>
      <c r="D143" s="179"/>
      <c r="E143" s="179"/>
      <c r="F143" s="179"/>
      <c r="G143" s="179"/>
      <c r="H143" s="179"/>
      <c r="I143" s="179"/>
      <c r="J143" s="179"/>
      <c r="K143" s="179"/>
    </row>
    <row r="144" spans="2:11" ht="7.5" customHeight="1">
      <c r="B144" s="180"/>
      <c r="C144" s="181"/>
      <c r="D144" s="181"/>
      <c r="E144" s="181"/>
      <c r="F144" s="181"/>
      <c r="G144" s="181"/>
      <c r="H144" s="181"/>
      <c r="I144" s="181"/>
      <c r="J144" s="181"/>
      <c r="K144" s="182"/>
    </row>
    <row r="145" spans="2:11" ht="45" customHeight="1">
      <c r="B145" s="183"/>
      <c r="C145" s="298" t="s">
        <v>214</v>
      </c>
      <c r="D145" s="298"/>
      <c r="E145" s="298"/>
      <c r="F145" s="298"/>
      <c r="G145" s="298"/>
      <c r="H145" s="298"/>
      <c r="I145" s="298"/>
      <c r="J145" s="298"/>
      <c r="K145" s="184"/>
    </row>
    <row r="146" spans="2:11" ht="17.25" customHeight="1">
      <c r="B146" s="183"/>
      <c r="C146" s="185" t="s">
        <v>150</v>
      </c>
      <c r="D146" s="185"/>
      <c r="E146" s="185"/>
      <c r="F146" s="185" t="s">
        <v>151</v>
      </c>
      <c r="G146" s="186"/>
      <c r="H146" s="185" t="s">
        <v>383</v>
      </c>
      <c r="I146" s="185" t="s">
        <v>323</v>
      </c>
      <c r="J146" s="185" t="s">
        <v>152</v>
      </c>
      <c r="K146" s="184"/>
    </row>
    <row r="147" spans="2:11" ht="17.25" customHeight="1">
      <c r="B147" s="183"/>
      <c r="C147" s="187" t="s">
        <v>153</v>
      </c>
      <c r="D147" s="187"/>
      <c r="E147" s="187"/>
      <c r="F147" s="188" t="s">
        <v>154</v>
      </c>
      <c r="G147" s="189"/>
      <c r="H147" s="187"/>
      <c r="I147" s="187"/>
      <c r="J147" s="187" t="s">
        <v>155</v>
      </c>
      <c r="K147" s="184"/>
    </row>
    <row r="148" spans="2:11" ht="5.25" customHeight="1">
      <c r="B148" s="193"/>
      <c r="C148" s="190"/>
      <c r="D148" s="190"/>
      <c r="E148" s="190"/>
      <c r="F148" s="190"/>
      <c r="G148" s="191"/>
      <c r="H148" s="190"/>
      <c r="I148" s="190"/>
      <c r="J148" s="190"/>
      <c r="K148" s="214"/>
    </row>
    <row r="149" spans="2:11" ht="15" customHeight="1">
      <c r="B149" s="193"/>
      <c r="C149" s="218" t="s">
        <v>159</v>
      </c>
      <c r="D149" s="78"/>
      <c r="E149" s="78"/>
      <c r="F149" s="219" t="s">
        <v>156</v>
      </c>
      <c r="G149" s="78"/>
      <c r="H149" s="218" t="s">
        <v>195</v>
      </c>
      <c r="I149" s="218" t="s">
        <v>158</v>
      </c>
      <c r="J149" s="218">
        <v>120</v>
      </c>
      <c r="K149" s="214"/>
    </row>
    <row r="150" spans="2:11" ht="15" customHeight="1">
      <c r="B150" s="193"/>
      <c r="C150" s="218" t="s">
        <v>204</v>
      </c>
      <c r="D150" s="78"/>
      <c r="E150" s="78"/>
      <c r="F150" s="219" t="s">
        <v>156</v>
      </c>
      <c r="G150" s="78"/>
      <c r="H150" s="218" t="s">
        <v>215</v>
      </c>
      <c r="I150" s="218" t="s">
        <v>158</v>
      </c>
      <c r="J150" s="218" t="s">
        <v>206</v>
      </c>
      <c r="K150" s="214"/>
    </row>
    <row r="151" spans="2:11" ht="15" customHeight="1">
      <c r="B151" s="193"/>
      <c r="C151" s="218" t="s">
        <v>105</v>
      </c>
      <c r="D151" s="78"/>
      <c r="E151" s="78"/>
      <c r="F151" s="219" t="s">
        <v>156</v>
      </c>
      <c r="G151" s="78"/>
      <c r="H151" s="218" t="s">
        <v>216</v>
      </c>
      <c r="I151" s="218" t="s">
        <v>158</v>
      </c>
      <c r="J151" s="218" t="s">
        <v>206</v>
      </c>
      <c r="K151" s="214"/>
    </row>
    <row r="152" spans="2:11" ht="15" customHeight="1">
      <c r="B152" s="193"/>
      <c r="C152" s="218" t="s">
        <v>161</v>
      </c>
      <c r="D152" s="78"/>
      <c r="E152" s="78"/>
      <c r="F152" s="219" t="s">
        <v>162</v>
      </c>
      <c r="G152" s="78"/>
      <c r="H152" s="218" t="s">
        <v>195</v>
      </c>
      <c r="I152" s="218" t="s">
        <v>158</v>
      </c>
      <c r="J152" s="218">
        <v>50</v>
      </c>
      <c r="K152" s="214"/>
    </row>
    <row r="153" spans="2:11" ht="15" customHeight="1">
      <c r="B153" s="193"/>
      <c r="C153" s="218" t="s">
        <v>164</v>
      </c>
      <c r="D153" s="78"/>
      <c r="E153" s="78"/>
      <c r="F153" s="219" t="s">
        <v>156</v>
      </c>
      <c r="G153" s="78"/>
      <c r="H153" s="218" t="s">
        <v>195</v>
      </c>
      <c r="I153" s="218" t="s">
        <v>166</v>
      </c>
      <c r="J153" s="218"/>
      <c r="K153" s="214"/>
    </row>
    <row r="154" spans="2:11" ht="15" customHeight="1">
      <c r="B154" s="193"/>
      <c r="C154" s="218" t="s">
        <v>175</v>
      </c>
      <c r="D154" s="78"/>
      <c r="E154" s="78"/>
      <c r="F154" s="219" t="s">
        <v>162</v>
      </c>
      <c r="G154" s="78"/>
      <c r="H154" s="218" t="s">
        <v>195</v>
      </c>
      <c r="I154" s="218" t="s">
        <v>158</v>
      </c>
      <c r="J154" s="218">
        <v>50</v>
      </c>
      <c r="K154" s="214"/>
    </row>
    <row r="155" spans="2:11" ht="15" customHeight="1">
      <c r="B155" s="193"/>
      <c r="C155" s="218" t="s">
        <v>183</v>
      </c>
      <c r="D155" s="78"/>
      <c r="E155" s="78"/>
      <c r="F155" s="219" t="s">
        <v>162</v>
      </c>
      <c r="G155" s="78"/>
      <c r="H155" s="218" t="s">
        <v>195</v>
      </c>
      <c r="I155" s="218" t="s">
        <v>158</v>
      </c>
      <c r="J155" s="218">
        <v>50</v>
      </c>
      <c r="K155" s="214"/>
    </row>
    <row r="156" spans="2:11" ht="15" customHeight="1">
      <c r="B156" s="193"/>
      <c r="C156" s="218" t="s">
        <v>181</v>
      </c>
      <c r="D156" s="78"/>
      <c r="E156" s="78"/>
      <c r="F156" s="219" t="s">
        <v>162</v>
      </c>
      <c r="G156" s="78"/>
      <c r="H156" s="218" t="s">
        <v>195</v>
      </c>
      <c r="I156" s="218" t="s">
        <v>158</v>
      </c>
      <c r="J156" s="218">
        <v>50</v>
      </c>
      <c r="K156" s="214"/>
    </row>
    <row r="157" spans="2:11" ht="15" customHeight="1">
      <c r="B157" s="193"/>
      <c r="C157" s="218" t="s">
        <v>370</v>
      </c>
      <c r="D157" s="78"/>
      <c r="E157" s="78"/>
      <c r="F157" s="219" t="s">
        <v>156</v>
      </c>
      <c r="G157" s="78"/>
      <c r="H157" s="218" t="s">
        <v>217</v>
      </c>
      <c r="I157" s="218" t="s">
        <v>158</v>
      </c>
      <c r="J157" s="218" t="s">
        <v>218</v>
      </c>
      <c r="K157" s="214"/>
    </row>
    <row r="158" spans="2:11" ht="15" customHeight="1">
      <c r="B158" s="193"/>
      <c r="C158" s="218" t="s">
        <v>219</v>
      </c>
      <c r="D158" s="78"/>
      <c r="E158" s="78"/>
      <c r="F158" s="219" t="s">
        <v>156</v>
      </c>
      <c r="G158" s="78"/>
      <c r="H158" s="218" t="s">
        <v>220</v>
      </c>
      <c r="I158" s="218" t="s">
        <v>190</v>
      </c>
      <c r="J158" s="218"/>
      <c r="K158" s="214"/>
    </row>
    <row r="159" spans="2:11" ht="15" customHeight="1">
      <c r="B159" s="220"/>
      <c r="C159" s="202"/>
      <c r="D159" s="202"/>
      <c r="E159" s="202"/>
      <c r="F159" s="202"/>
      <c r="G159" s="202"/>
      <c r="H159" s="202"/>
      <c r="I159" s="202"/>
      <c r="J159" s="202"/>
      <c r="K159" s="221"/>
    </row>
    <row r="160" spans="2:11" ht="18.75" customHeight="1">
      <c r="B160" s="170"/>
      <c r="C160" s="78"/>
      <c r="D160" s="78"/>
      <c r="E160" s="78"/>
      <c r="F160" s="192"/>
      <c r="G160" s="78"/>
      <c r="H160" s="78"/>
      <c r="I160" s="78"/>
      <c r="J160" s="78"/>
      <c r="K160" s="170"/>
    </row>
    <row r="161" spans="2:11" ht="18.75" customHeight="1">
      <c r="B161" s="179"/>
      <c r="C161" s="179"/>
      <c r="D161" s="179"/>
      <c r="E161" s="179"/>
      <c r="F161" s="179"/>
      <c r="G161" s="179"/>
      <c r="H161" s="179"/>
      <c r="I161" s="179"/>
      <c r="J161" s="179"/>
      <c r="K161" s="179"/>
    </row>
    <row r="162" spans="2:11" ht="7.5" customHeight="1">
      <c r="B162" s="162"/>
      <c r="C162" s="163"/>
      <c r="D162" s="163"/>
      <c r="E162" s="163"/>
      <c r="F162" s="163"/>
      <c r="G162" s="163"/>
      <c r="H162" s="163"/>
      <c r="I162" s="163"/>
      <c r="J162" s="163"/>
      <c r="K162" s="164"/>
    </row>
    <row r="163" spans="2:11" ht="45" customHeight="1">
      <c r="B163" s="165"/>
      <c r="C163" s="293" t="s">
        <v>221</v>
      </c>
      <c r="D163" s="293"/>
      <c r="E163" s="293"/>
      <c r="F163" s="293"/>
      <c r="G163" s="293"/>
      <c r="H163" s="293"/>
      <c r="I163" s="293"/>
      <c r="J163" s="293"/>
      <c r="K163" s="166"/>
    </row>
    <row r="164" spans="2:11" ht="17.25" customHeight="1">
      <c r="B164" s="165"/>
      <c r="C164" s="185" t="s">
        <v>150</v>
      </c>
      <c r="D164" s="185"/>
      <c r="E164" s="185"/>
      <c r="F164" s="185" t="s">
        <v>151</v>
      </c>
      <c r="G164" s="222"/>
      <c r="H164" s="223" t="s">
        <v>383</v>
      </c>
      <c r="I164" s="223" t="s">
        <v>323</v>
      </c>
      <c r="J164" s="185" t="s">
        <v>152</v>
      </c>
      <c r="K164" s="166"/>
    </row>
    <row r="165" spans="2:11" ht="17.25" customHeight="1">
      <c r="B165" s="167"/>
      <c r="C165" s="187" t="s">
        <v>153</v>
      </c>
      <c r="D165" s="187"/>
      <c r="E165" s="187"/>
      <c r="F165" s="188" t="s">
        <v>154</v>
      </c>
      <c r="G165" s="224"/>
      <c r="H165" s="225"/>
      <c r="I165" s="225"/>
      <c r="J165" s="187" t="s">
        <v>155</v>
      </c>
      <c r="K165" s="168"/>
    </row>
    <row r="166" spans="2:11" ht="5.25" customHeight="1">
      <c r="B166" s="193"/>
      <c r="C166" s="190"/>
      <c r="D166" s="190"/>
      <c r="E166" s="190"/>
      <c r="F166" s="190"/>
      <c r="G166" s="191"/>
      <c r="H166" s="190"/>
      <c r="I166" s="190"/>
      <c r="J166" s="190"/>
      <c r="K166" s="214"/>
    </row>
    <row r="167" spans="2:11" ht="15" customHeight="1">
      <c r="B167" s="193"/>
      <c r="C167" s="78" t="s">
        <v>159</v>
      </c>
      <c r="D167" s="78"/>
      <c r="E167" s="78"/>
      <c r="F167" s="192" t="s">
        <v>156</v>
      </c>
      <c r="G167" s="78"/>
      <c r="H167" s="78" t="s">
        <v>195</v>
      </c>
      <c r="I167" s="78" t="s">
        <v>158</v>
      </c>
      <c r="J167" s="78">
        <v>120</v>
      </c>
      <c r="K167" s="214"/>
    </row>
    <row r="168" spans="2:11" ht="15" customHeight="1">
      <c r="B168" s="193"/>
      <c r="C168" s="78" t="s">
        <v>204</v>
      </c>
      <c r="D168" s="78"/>
      <c r="E168" s="78"/>
      <c r="F168" s="192" t="s">
        <v>156</v>
      </c>
      <c r="G168" s="78"/>
      <c r="H168" s="78" t="s">
        <v>205</v>
      </c>
      <c r="I168" s="78" t="s">
        <v>158</v>
      </c>
      <c r="J168" s="78" t="s">
        <v>206</v>
      </c>
      <c r="K168" s="214"/>
    </row>
    <row r="169" spans="2:11" ht="15" customHeight="1">
      <c r="B169" s="193"/>
      <c r="C169" s="78" t="s">
        <v>105</v>
      </c>
      <c r="D169" s="78"/>
      <c r="E169" s="78"/>
      <c r="F169" s="192" t="s">
        <v>156</v>
      </c>
      <c r="G169" s="78"/>
      <c r="H169" s="78" t="s">
        <v>222</v>
      </c>
      <c r="I169" s="78" t="s">
        <v>158</v>
      </c>
      <c r="J169" s="78" t="s">
        <v>206</v>
      </c>
      <c r="K169" s="214"/>
    </row>
    <row r="170" spans="2:11" ht="15" customHeight="1">
      <c r="B170" s="193"/>
      <c r="C170" s="78" t="s">
        <v>161</v>
      </c>
      <c r="D170" s="78"/>
      <c r="E170" s="78"/>
      <c r="F170" s="192" t="s">
        <v>162</v>
      </c>
      <c r="G170" s="78"/>
      <c r="H170" s="78" t="s">
        <v>222</v>
      </c>
      <c r="I170" s="78" t="s">
        <v>158</v>
      </c>
      <c r="J170" s="78">
        <v>50</v>
      </c>
      <c r="K170" s="214"/>
    </row>
    <row r="171" spans="2:11" ht="15" customHeight="1">
      <c r="B171" s="193"/>
      <c r="C171" s="78" t="s">
        <v>164</v>
      </c>
      <c r="D171" s="78"/>
      <c r="E171" s="78"/>
      <c r="F171" s="192" t="s">
        <v>156</v>
      </c>
      <c r="G171" s="78"/>
      <c r="H171" s="78" t="s">
        <v>222</v>
      </c>
      <c r="I171" s="78" t="s">
        <v>166</v>
      </c>
      <c r="J171" s="78"/>
      <c r="K171" s="214"/>
    </row>
    <row r="172" spans="2:11" ht="15" customHeight="1">
      <c r="B172" s="193"/>
      <c r="C172" s="78" t="s">
        <v>175</v>
      </c>
      <c r="D172" s="78"/>
      <c r="E172" s="78"/>
      <c r="F172" s="192" t="s">
        <v>162</v>
      </c>
      <c r="G172" s="78"/>
      <c r="H172" s="78" t="s">
        <v>222</v>
      </c>
      <c r="I172" s="78" t="s">
        <v>158</v>
      </c>
      <c r="J172" s="78">
        <v>50</v>
      </c>
      <c r="K172" s="214"/>
    </row>
    <row r="173" spans="2:11" ht="15" customHeight="1">
      <c r="B173" s="193"/>
      <c r="C173" s="78" t="s">
        <v>183</v>
      </c>
      <c r="D173" s="78"/>
      <c r="E173" s="78"/>
      <c r="F173" s="192" t="s">
        <v>162</v>
      </c>
      <c r="G173" s="78"/>
      <c r="H173" s="78" t="s">
        <v>222</v>
      </c>
      <c r="I173" s="78" t="s">
        <v>158</v>
      </c>
      <c r="J173" s="78">
        <v>50</v>
      </c>
      <c r="K173" s="214"/>
    </row>
    <row r="174" spans="2:11" ht="15" customHeight="1">
      <c r="B174" s="193"/>
      <c r="C174" s="78" t="s">
        <v>181</v>
      </c>
      <c r="D174" s="78"/>
      <c r="E174" s="78"/>
      <c r="F174" s="192" t="s">
        <v>162</v>
      </c>
      <c r="G174" s="78"/>
      <c r="H174" s="78" t="s">
        <v>222</v>
      </c>
      <c r="I174" s="78" t="s">
        <v>158</v>
      </c>
      <c r="J174" s="78">
        <v>50</v>
      </c>
      <c r="K174" s="214"/>
    </row>
    <row r="175" spans="2:11" ht="15" customHeight="1">
      <c r="B175" s="193"/>
      <c r="C175" s="78" t="s">
        <v>382</v>
      </c>
      <c r="D175" s="78"/>
      <c r="E175" s="78"/>
      <c r="F175" s="192" t="s">
        <v>156</v>
      </c>
      <c r="G175" s="78"/>
      <c r="H175" s="78" t="s">
        <v>223</v>
      </c>
      <c r="I175" s="78" t="s">
        <v>224</v>
      </c>
      <c r="J175" s="78"/>
      <c r="K175" s="214"/>
    </row>
    <row r="176" spans="2:11" ht="15" customHeight="1">
      <c r="B176" s="193"/>
      <c r="C176" s="78" t="s">
        <v>323</v>
      </c>
      <c r="D176" s="78"/>
      <c r="E176" s="78"/>
      <c r="F176" s="192" t="s">
        <v>156</v>
      </c>
      <c r="G176" s="78"/>
      <c r="H176" s="78" t="s">
        <v>225</v>
      </c>
      <c r="I176" s="78" t="s">
        <v>226</v>
      </c>
      <c r="J176" s="78">
        <v>1</v>
      </c>
      <c r="K176" s="214"/>
    </row>
    <row r="177" spans="2:11" ht="15" customHeight="1">
      <c r="B177" s="193"/>
      <c r="C177" s="78" t="s">
        <v>319</v>
      </c>
      <c r="D177" s="78"/>
      <c r="E177" s="78"/>
      <c r="F177" s="192" t="s">
        <v>156</v>
      </c>
      <c r="G177" s="78"/>
      <c r="H177" s="78" t="s">
        <v>227</v>
      </c>
      <c r="I177" s="78" t="s">
        <v>158</v>
      </c>
      <c r="J177" s="78">
        <v>20</v>
      </c>
      <c r="K177" s="214"/>
    </row>
    <row r="178" spans="2:11" ht="15" customHeight="1">
      <c r="B178" s="193"/>
      <c r="C178" s="78" t="s">
        <v>383</v>
      </c>
      <c r="D178" s="78"/>
      <c r="E178" s="78"/>
      <c r="F178" s="192" t="s">
        <v>156</v>
      </c>
      <c r="G178" s="78"/>
      <c r="H178" s="78" t="s">
        <v>228</v>
      </c>
      <c r="I178" s="78" t="s">
        <v>158</v>
      </c>
      <c r="J178" s="78">
        <v>255</v>
      </c>
      <c r="K178" s="214"/>
    </row>
    <row r="179" spans="2:11" ht="15" customHeight="1">
      <c r="B179" s="193"/>
      <c r="C179" s="78" t="s">
        <v>384</v>
      </c>
      <c r="D179" s="78"/>
      <c r="E179" s="78"/>
      <c r="F179" s="192" t="s">
        <v>156</v>
      </c>
      <c r="G179" s="78"/>
      <c r="H179" s="78" t="s">
        <v>121</v>
      </c>
      <c r="I179" s="78" t="s">
        <v>158</v>
      </c>
      <c r="J179" s="78">
        <v>10</v>
      </c>
      <c r="K179" s="214"/>
    </row>
    <row r="180" spans="2:11" ht="15" customHeight="1">
      <c r="B180" s="193"/>
      <c r="C180" s="78" t="s">
        <v>385</v>
      </c>
      <c r="D180" s="78"/>
      <c r="E180" s="78"/>
      <c r="F180" s="192" t="s">
        <v>156</v>
      </c>
      <c r="G180" s="78"/>
      <c r="H180" s="78" t="s">
        <v>229</v>
      </c>
      <c r="I180" s="78" t="s">
        <v>190</v>
      </c>
      <c r="J180" s="78"/>
      <c r="K180" s="214"/>
    </row>
    <row r="181" spans="2:11" ht="15" customHeight="1">
      <c r="B181" s="193"/>
      <c r="C181" s="78" t="s">
        <v>230</v>
      </c>
      <c r="D181" s="78"/>
      <c r="E181" s="78"/>
      <c r="F181" s="192" t="s">
        <v>156</v>
      </c>
      <c r="G181" s="78"/>
      <c r="H181" s="78" t="s">
        <v>231</v>
      </c>
      <c r="I181" s="78" t="s">
        <v>190</v>
      </c>
      <c r="J181" s="78"/>
      <c r="K181" s="214"/>
    </row>
    <row r="182" spans="2:11" ht="15" customHeight="1">
      <c r="B182" s="193"/>
      <c r="C182" s="78" t="s">
        <v>219</v>
      </c>
      <c r="D182" s="78"/>
      <c r="E182" s="78"/>
      <c r="F182" s="192" t="s">
        <v>156</v>
      </c>
      <c r="G182" s="78"/>
      <c r="H182" s="78" t="s">
        <v>232</v>
      </c>
      <c r="I182" s="78" t="s">
        <v>190</v>
      </c>
      <c r="J182" s="78"/>
      <c r="K182" s="214"/>
    </row>
    <row r="183" spans="2:11" ht="15" customHeight="1">
      <c r="B183" s="193"/>
      <c r="C183" s="78" t="s">
        <v>387</v>
      </c>
      <c r="D183" s="78"/>
      <c r="E183" s="78"/>
      <c r="F183" s="192" t="s">
        <v>162</v>
      </c>
      <c r="G183" s="78"/>
      <c r="H183" s="78" t="s">
        <v>233</v>
      </c>
      <c r="I183" s="78" t="s">
        <v>158</v>
      </c>
      <c r="J183" s="78">
        <v>50</v>
      </c>
      <c r="K183" s="214"/>
    </row>
    <row r="184" spans="2:11" ht="15" customHeight="1">
      <c r="B184" s="193"/>
      <c r="C184" s="78" t="s">
        <v>234</v>
      </c>
      <c r="D184" s="78"/>
      <c r="E184" s="78"/>
      <c r="F184" s="192" t="s">
        <v>162</v>
      </c>
      <c r="G184" s="78"/>
      <c r="H184" s="78" t="s">
        <v>235</v>
      </c>
      <c r="I184" s="78" t="s">
        <v>236</v>
      </c>
      <c r="J184" s="78"/>
      <c r="K184" s="214"/>
    </row>
    <row r="185" spans="2:11" ht="15" customHeight="1">
      <c r="B185" s="193"/>
      <c r="C185" s="78" t="s">
        <v>237</v>
      </c>
      <c r="D185" s="78"/>
      <c r="E185" s="78"/>
      <c r="F185" s="192" t="s">
        <v>162</v>
      </c>
      <c r="G185" s="78"/>
      <c r="H185" s="78" t="s">
        <v>238</v>
      </c>
      <c r="I185" s="78" t="s">
        <v>236</v>
      </c>
      <c r="J185" s="78"/>
      <c r="K185" s="214"/>
    </row>
    <row r="186" spans="2:11" ht="15" customHeight="1">
      <c r="B186" s="193"/>
      <c r="C186" s="78" t="s">
        <v>239</v>
      </c>
      <c r="D186" s="78"/>
      <c r="E186" s="78"/>
      <c r="F186" s="192" t="s">
        <v>162</v>
      </c>
      <c r="G186" s="78"/>
      <c r="H186" s="78" t="s">
        <v>240</v>
      </c>
      <c r="I186" s="78" t="s">
        <v>236</v>
      </c>
      <c r="J186" s="78"/>
      <c r="K186" s="214"/>
    </row>
    <row r="187" spans="2:11" ht="15" customHeight="1">
      <c r="B187" s="193"/>
      <c r="C187" s="226" t="s">
        <v>241</v>
      </c>
      <c r="D187" s="78"/>
      <c r="E187" s="78"/>
      <c r="F187" s="192" t="s">
        <v>162</v>
      </c>
      <c r="G187" s="78"/>
      <c r="H187" s="78" t="s">
        <v>242</v>
      </c>
      <c r="I187" s="78" t="s">
        <v>243</v>
      </c>
      <c r="J187" s="227" t="s">
        <v>244</v>
      </c>
      <c r="K187" s="214"/>
    </row>
    <row r="188" spans="2:11" ht="15" customHeight="1">
      <c r="B188" s="193"/>
      <c r="C188" s="178" t="s">
        <v>308</v>
      </c>
      <c r="D188" s="78"/>
      <c r="E188" s="78"/>
      <c r="F188" s="192" t="s">
        <v>156</v>
      </c>
      <c r="G188" s="78"/>
      <c r="H188" s="170" t="s">
        <v>245</v>
      </c>
      <c r="I188" s="78" t="s">
        <v>246</v>
      </c>
      <c r="J188" s="78"/>
      <c r="K188" s="214"/>
    </row>
    <row r="189" spans="2:11" ht="15" customHeight="1">
      <c r="B189" s="193"/>
      <c r="C189" s="178" t="s">
        <v>247</v>
      </c>
      <c r="D189" s="78"/>
      <c r="E189" s="78"/>
      <c r="F189" s="192" t="s">
        <v>156</v>
      </c>
      <c r="G189" s="78"/>
      <c r="H189" s="78" t="s">
        <v>248</v>
      </c>
      <c r="I189" s="78" t="s">
        <v>190</v>
      </c>
      <c r="J189" s="78"/>
      <c r="K189" s="214"/>
    </row>
    <row r="190" spans="2:11" ht="15" customHeight="1">
      <c r="B190" s="193"/>
      <c r="C190" s="178" t="s">
        <v>249</v>
      </c>
      <c r="D190" s="78"/>
      <c r="E190" s="78"/>
      <c r="F190" s="192" t="s">
        <v>156</v>
      </c>
      <c r="G190" s="78"/>
      <c r="H190" s="78" t="s">
        <v>250</v>
      </c>
      <c r="I190" s="78" t="s">
        <v>190</v>
      </c>
      <c r="J190" s="78"/>
      <c r="K190" s="214"/>
    </row>
    <row r="191" spans="2:11" ht="15" customHeight="1">
      <c r="B191" s="193"/>
      <c r="C191" s="178" t="s">
        <v>251</v>
      </c>
      <c r="D191" s="78"/>
      <c r="E191" s="78"/>
      <c r="F191" s="192" t="s">
        <v>162</v>
      </c>
      <c r="G191" s="78"/>
      <c r="H191" s="78" t="s">
        <v>252</v>
      </c>
      <c r="I191" s="78" t="s">
        <v>190</v>
      </c>
      <c r="J191" s="78"/>
      <c r="K191" s="214"/>
    </row>
    <row r="192" spans="2:11" ht="15" customHeight="1">
      <c r="B192" s="220"/>
      <c r="C192" s="228"/>
      <c r="D192" s="202"/>
      <c r="E192" s="202"/>
      <c r="F192" s="202"/>
      <c r="G192" s="202"/>
      <c r="H192" s="202"/>
      <c r="I192" s="202"/>
      <c r="J192" s="202"/>
      <c r="K192" s="221"/>
    </row>
    <row r="193" spans="2:11" ht="18.75" customHeight="1">
      <c r="B193" s="170"/>
      <c r="C193" s="78"/>
      <c r="D193" s="78"/>
      <c r="E193" s="78"/>
      <c r="F193" s="192"/>
      <c r="G193" s="78"/>
      <c r="H193" s="78"/>
      <c r="I193" s="78"/>
      <c r="J193" s="78"/>
      <c r="K193" s="170"/>
    </row>
    <row r="194" spans="2:11" ht="18.75" customHeight="1">
      <c r="B194" s="170"/>
      <c r="C194" s="78"/>
      <c r="D194" s="78"/>
      <c r="E194" s="78"/>
      <c r="F194" s="192"/>
      <c r="G194" s="78"/>
      <c r="H194" s="78"/>
      <c r="I194" s="78"/>
      <c r="J194" s="78"/>
      <c r="K194" s="170"/>
    </row>
    <row r="195" spans="2:11" ht="18.75" customHeight="1">
      <c r="B195" s="179"/>
      <c r="C195" s="179"/>
      <c r="D195" s="179"/>
      <c r="E195" s="179"/>
      <c r="F195" s="179"/>
      <c r="G195" s="179"/>
      <c r="H195" s="179"/>
      <c r="I195" s="179"/>
      <c r="J195" s="179"/>
      <c r="K195" s="179"/>
    </row>
    <row r="196" spans="2:11">
      <c r="B196" s="162"/>
      <c r="C196" s="163"/>
      <c r="D196" s="163"/>
      <c r="E196" s="163"/>
      <c r="F196" s="163"/>
      <c r="G196" s="163"/>
      <c r="H196" s="163"/>
      <c r="I196" s="163"/>
      <c r="J196" s="163"/>
      <c r="K196" s="164"/>
    </row>
    <row r="197" spans="2:11" ht="21">
      <c r="B197" s="165"/>
      <c r="C197" s="293" t="s">
        <v>253</v>
      </c>
      <c r="D197" s="293"/>
      <c r="E197" s="293"/>
      <c r="F197" s="293"/>
      <c r="G197" s="293"/>
      <c r="H197" s="293"/>
      <c r="I197" s="293"/>
      <c r="J197" s="293"/>
      <c r="K197" s="166"/>
    </row>
    <row r="198" spans="2:11" ht="25.5" customHeight="1">
      <c r="B198" s="165"/>
      <c r="C198" s="229" t="s">
        <v>254</v>
      </c>
      <c r="D198" s="229"/>
      <c r="E198" s="229"/>
      <c r="F198" s="229" t="s">
        <v>255</v>
      </c>
      <c r="G198" s="230"/>
      <c r="H198" s="299" t="s">
        <v>256</v>
      </c>
      <c r="I198" s="299"/>
      <c r="J198" s="299"/>
      <c r="K198" s="166"/>
    </row>
    <row r="199" spans="2:11" ht="5.25" customHeight="1">
      <c r="B199" s="193"/>
      <c r="C199" s="190"/>
      <c r="D199" s="190"/>
      <c r="E199" s="190"/>
      <c r="F199" s="190"/>
      <c r="G199" s="78"/>
      <c r="H199" s="190"/>
      <c r="I199" s="190"/>
      <c r="J199" s="190"/>
      <c r="K199" s="214"/>
    </row>
    <row r="200" spans="2:11" ht="15" customHeight="1">
      <c r="B200" s="193"/>
      <c r="C200" s="78" t="s">
        <v>246</v>
      </c>
      <c r="D200" s="78"/>
      <c r="E200" s="78"/>
      <c r="F200" s="192" t="s">
        <v>309</v>
      </c>
      <c r="G200" s="78"/>
      <c r="H200" s="296" t="s">
        <v>257</v>
      </c>
      <c r="I200" s="296"/>
      <c r="J200" s="296"/>
      <c r="K200" s="214"/>
    </row>
    <row r="201" spans="2:11" ht="15" customHeight="1">
      <c r="B201" s="193"/>
      <c r="C201" s="199"/>
      <c r="D201" s="78"/>
      <c r="E201" s="78"/>
      <c r="F201" s="192" t="s">
        <v>310</v>
      </c>
      <c r="G201" s="78"/>
      <c r="H201" s="296" t="s">
        <v>258</v>
      </c>
      <c r="I201" s="296"/>
      <c r="J201" s="296"/>
      <c r="K201" s="214"/>
    </row>
    <row r="202" spans="2:11" ht="15" customHeight="1">
      <c r="B202" s="193"/>
      <c r="C202" s="199"/>
      <c r="D202" s="78"/>
      <c r="E202" s="78"/>
      <c r="F202" s="192" t="s">
        <v>313</v>
      </c>
      <c r="G202" s="78"/>
      <c r="H202" s="296" t="s">
        <v>259</v>
      </c>
      <c r="I202" s="296"/>
      <c r="J202" s="296"/>
      <c r="K202" s="214"/>
    </row>
    <row r="203" spans="2:11" ht="15" customHeight="1">
      <c r="B203" s="193"/>
      <c r="C203" s="78"/>
      <c r="D203" s="78"/>
      <c r="E203" s="78"/>
      <c r="F203" s="192" t="s">
        <v>311</v>
      </c>
      <c r="G203" s="78"/>
      <c r="H203" s="296" t="s">
        <v>260</v>
      </c>
      <c r="I203" s="296"/>
      <c r="J203" s="296"/>
      <c r="K203" s="214"/>
    </row>
    <row r="204" spans="2:11" ht="15" customHeight="1">
      <c r="B204" s="193"/>
      <c r="C204" s="78"/>
      <c r="D204" s="78"/>
      <c r="E204" s="78"/>
      <c r="F204" s="192" t="s">
        <v>312</v>
      </c>
      <c r="G204" s="78"/>
      <c r="H204" s="296" t="s">
        <v>261</v>
      </c>
      <c r="I204" s="296"/>
      <c r="J204" s="296"/>
      <c r="K204" s="214"/>
    </row>
    <row r="205" spans="2:11" ht="15" customHeight="1">
      <c r="B205" s="193"/>
      <c r="C205" s="78"/>
      <c r="D205" s="78"/>
      <c r="E205" s="78"/>
      <c r="F205" s="192"/>
      <c r="G205" s="78"/>
      <c r="H205" s="78"/>
      <c r="I205" s="78"/>
      <c r="J205" s="78"/>
      <c r="K205" s="214"/>
    </row>
    <row r="206" spans="2:11" ht="15" customHeight="1">
      <c r="B206" s="193"/>
      <c r="C206" s="78" t="s">
        <v>202</v>
      </c>
      <c r="D206" s="78"/>
      <c r="E206" s="78"/>
      <c r="F206" s="192" t="s">
        <v>345</v>
      </c>
      <c r="G206" s="78"/>
      <c r="H206" s="296" t="s">
        <v>262</v>
      </c>
      <c r="I206" s="296"/>
      <c r="J206" s="296"/>
      <c r="K206" s="214"/>
    </row>
    <row r="207" spans="2:11" ht="15" customHeight="1">
      <c r="B207" s="193"/>
      <c r="C207" s="199"/>
      <c r="D207" s="78"/>
      <c r="E207" s="78"/>
      <c r="F207" s="192" t="s">
        <v>100</v>
      </c>
      <c r="G207" s="78"/>
      <c r="H207" s="296" t="s">
        <v>101</v>
      </c>
      <c r="I207" s="296"/>
      <c r="J207" s="296"/>
      <c r="K207" s="214"/>
    </row>
    <row r="208" spans="2:11" ht="15" customHeight="1">
      <c r="B208" s="193"/>
      <c r="C208" s="78"/>
      <c r="D208" s="78"/>
      <c r="E208" s="78"/>
      <c r="F208" s="192" t="s">
        <v>98</v>
      </c>
      <c r="G208" s="78"/>
      <c r="H208" s="296" t="s">
        <v>263</v>
      </c>
      <c r="I208" s="296"/>
      <c r="J208" s="296"/>
      <c r="K208" s="214"/>
    </row>
    <row r="209" spans="2:11" ht="15" customHeight="1">
      <c r="B209" s="231"/>
      <c r="C209" s="199"/>
      <c r="D209" s="199"/>
      <c r="E209" s="199"/>
      <c r="F209" s="192" t="s">
        <v>102</v>
      </c>
      <c r="G209" s="178"/>
      <c r="H209" s="300" t="s">
        <v>103</v>
      </c>
      <c r="I209" s="300"/>
      <c r="J209" s="300"/>
      <c r="K209" s="232"/>
    </row>
    <row r="210" spans="2:11" ht="15" customHeight="1">
      <c r="B210" s="231"/>
      <c r="C210" s="199"/>
      <c r="D210" s="199"/>
      <c r="E210" s="199"/>
      <c r="F210" s="192" t="s">
        <v>1213</v>
      </c>
      <c r="G210" s="178"/>
      <c r="H210" s="300" t="s">
        <v>1038</v>
      </c>
      <c r="I210" s="300"/>
      <c r="J210" s="300"/>
      <c r="K210" s="232"/>
    </row>
    <row r="211" spans="2:11" ht="15" customHeight="1">
      <c r="B211" s="231"/>
      <c r="C211" s="199"/>
      <c r="D211" s="199"/>
      <c r="E211" s="199"/>
      <c r="F211" s="233"/>
      <c r="G211" s="178"/>
      <c r="H211" s="234"/>
      <c r="I211" s="234"/>
      <c r="J211" s="234"/>
      <c r="K211" s="232"/>
    </row>
    <row r="212" spans="2:11" ht="15" customHeight="1">
      <c r="B212" s="231"/>
      <c r="C212" s="78" t="s">
        <v>226</v>
      </c>
      <c r="D212" s="199"/>
      <c r="E212" s="199"/>
      <c r="F212" s="192">
        <v>1</v>
      </c>
      <c r="G212" s="178"/>
      <c r="H212" s="300" t="s">
        <v>264</v>
      </c>
      <c r="I212" s="300"/>
      <c r="J212" s="300"/>
      <c r="K212" s="232"/>
    </row>
    <row r="213" spans="2:11" ht="15" customHeight="1">
      <c r="B213" s="231"/>
      <c r="C213" s="199"/>
      <c r="D213" s="199"/>
      <c r="E213" s="199"/>
      <c r="F213" s="192">
        <v>2</v>
      </c>
      <c r="G213" s="178"/>
      <c r="H213" s="300" t="s">
        <v>265</v>
      </c>
      <c r="I213" s="300"/>
      <c r="J213" s="300"/>
      <c r="K213" s="232"/>
    </row>
    <row r="214" spans="2:11" ht="15" customHeight="1">
      <c r="B214" s="231"/>
      <c r="C214" s="199"/>
      <c r="D214" s="199"/>
      <c r="E214" s="199"/>
      <c r="F214" s="192">
        <v>3</v>
      </c>
      <c r="G214" s="178"/>
      <c r="H214" s="300" t="s">
        <v>266</v>
      </c>
      <c r="I214" s="300"/>
      <c r="J214" s="300"/>
      <c r="K214" s="232"/>
    </row>
    <row r="215" spans="2:11" ht="15" customHeight="1">
      <c r="B215" s="231"/>
      <c r="C215" s="199"/>
      <c r="D215" s="199"/>
      <c r="E215" s="199"/>
      <c r="F215" s="192">
        <v>4</v>
      </c>
      <c r="G215" s="178"/>
      <c r="H215" s="300" t="s">
        <v>267</v>
      </c>
      <c r="I215" s="300"/>
      <c r="J215" s="300"/>
      <c r="K215" s="232"/>
    </row>
    <row r="216" spans="2:11" ht="12.75" customHeight="1">
      <c r="B216" s="235"/>
      <c r="C216" s="236"/>
      <c r="D216" s="236"/>
      <c r="E216" s="236"/>
      <c r="F216" s="236"/>
      <c r="G216" s="236"/>
      <c r="H216" s="236"/>
      <c r="I216" s="236"/>
      <c r="J216" s="236"/>
      <c r="K216" s="237"/>
    </row>
  </sheetData>
  <sheetProtection formatCells="0" formatColumns="0" formatRows="0" sort="0" autoFilter="0"/>
  <mergeCells count="77"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52:J52"/>
    <mergeCell ref="C53:J53"/>
    <mergeCell ref="C55:J55"/>
    <mergeCell ref="D56:J56"/>
    <mergeCell ref="D58:J58"/>
    <mergeCell ref="C50:J50"/>
    <mergeCell ref="G38:J38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honeticPr fontId="44" type="noConversion"/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D.1.4.b - Zařízení pro oc...</vt:lpstr>
      <vt:lpstr>D.1.4.c - Zařízení vzduch...</vt:lpstr>
      <vt:lpstr>D.1.4.d - Silnoproudá ele...</vt:lpstr>
      <vt:lpstr>D.1.4.e - Měření a regulace</vt:lpstr>
      <vt:lpstr>SO - Stavební část</vt:lpstr>
      <vt:lpstr>Pokyny pro vyplnění</vt:lpstr>
      <vt:lpstr>'D.1.4.b - Zařízení pro oc...'!Názvy_tisku</vt:lpstr>
      <vt:lpstr>'D.1.4.c - Zařízení vzduch...'!Názvy_tisku</vt:lpstr>
      <vt:lpstr>'D.1.4.d - Silnoproudá ele...'!Názvy_tisku</vt:lpstr>
      <vt:lpstr>'D.1.4.e - Měření a regulace'!Názvy_tisku</vt:lpstr>
      <vt:lpstr>'Rekapitulace stavby'!Názvy_tisku</vt:lpstr>
      <vt:lpstr>'SO - Stavební část'!Názvy_tisku</vt:lpstr>
      <vt:lpstr>'D.1.4.b - Zařízení pro oc...'!Oblast_tisku</vt:lpstr>
      <vt:lpstr>'D.1.4.c - Zařízení vzduch...'!Oblast_tisku</vt:lpstr>
      <vt:lpstr>'D.1.4.d - Silnoproudá ele...'!Oblast_tisku</vt:lpstr>
      <vt:lpstr>'D.1.4.e - Měření a regulace'!Oblast_tisku</vt:lpstr>
      <vt:lpstr>'Pokyny pro vyplnění'!Oblast_tisku</vt:lpstr>
      <vt:lpstr>'Rekapitulace stavby'!Oblast_tisku</vt:lpstr>
      <vt:lpstr>'SO - Stavební část'!Oblast_tisku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TVAROZEK\Dušan Tvarožek</dc:creator>
  <cp:lastModifiedBy>Petr Buchlovský</cp:lastModifiedBy>
  <dcterms:created xsi:type="dcterms:W3CDTF">2018-05-30T06:59:23Z</dcterms:created>
  <dcterms:modified xsi:type="dcterms:W3CDTF">2021-04-29T08:53:59Z</dcterms:modified>
</cp:coreProperties>
</file>